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Αυτό_το_βιβλίο_εργασίας" defaultThemeVersion="124226"/>
  <mc:AlternateContent xmlns:mc="http://schemas.openxmlformats.org/markup-compatibility/2006">
    <mc:Choice Requires="x15">
      <x15ac:absPath xmlns:x15ac="http://schemas.microsoft.com/office/spreadsheetml/2010/11/ac" url="L:\ΠεΠ 2021-2027\ΠΛΗΡΟΦΟΡΗΣΗ &amp; ΕΠΙΚΟΙΝΩΝΙΑ\αρχεία για ιστοσελίδα\"/>
    </mc:Choice>
  </mc:AlternateContent>
  <xr:revisionPtr revIDLastSave="0" documentId="13_ncr:1_{D02EE6AC-58BB-4662-9BEE-2F5AD7CDBCCD}" xr6:coauthVersionLast="47" xr6:coauthVersionMax="47" xr10:uidLastSave="{00000000-0000-0000-0000-000000000000}"/>
  <bookViews>
    <workbookView xWindow="3180" yWindow="2385" windowWidth="25305" windowHeight="12975" firstSheet="1" activeTab="1" xr2:uid="{00000000-000D-0000-FFFF-FFFF00000000}"/>
  </bookViews>
  <sheets>
    <sheet name="Φύλλο1" sheetId="2" r:id="rId1"/>
    <sheet name="ΠΕΠ 2021-2027" sheetId="1" r:id="rId2"/>
  </sheets>
  <definedNames>
    <definedName name="_xlnm._FilterDatabase" localSheetId="1" hidden="1">'ΠΕΠ 2021-2027'!$A$6:$L$147</definedName>
    <definedName name="_xlnm.Print_Area" localSheetId="1">'ΠΕΠ 2021-2027'!$A$7:$L$147</definedName>
    <definedName name="_xlnm.Print_Titles" localSheetId="1">'ΠΕΠ 2021-2027'!$1:$6</definedName>
    <definedName name="Z_001E12C6_85FE_4F0A_BE85_DC3C2C6C8701_.wvu.FilterData" localSheetId="1" hidden="1">'ΠΕΠ 2021-2027'!$A$6:$L$147</definedName>
    <definedName name="Z_0040E273_F4EC_4990_9E1E_802394348CD3_.wvu.FilterData" localSheetId="1" hidden="1">'ΠΕΠ 2021-2027'!$A$6:$L$26</definedName>
    <definedName name="Z_007C9797_CFB2_4846_B937_85186E80CDDD_.wvu.FilterData" localSheetId="1" hidden="1">'ΠΕΠ 2021-2027'!$A$6:$L$26</definedName>
    <definedName name="Z_00B61198_65A9_4FF9_91C7_700207DD146F_.wvu.FilterData" localSheetId="1" hidden="1">'ΠΕΠ 2021-2027'!$A$6:$L$26</definedName>
    <definedName name="Z_00D4108C_F680_4518_A6C3_BFE4CF6890AC_.wvu.FilterData" localSheetId="1" hidden="1">'ΠΕΠ 2021-2027'!$A$6:$L$26</definedName>
    <definedName name="Z_00EF3010_E72F_49AD_BCC5_35E1AB0A7437_.wvu.FilterData" localSheetId="1" hidden="1">'ΠΕΠ 2021-2027'!$A$6:$L$26</definedName>
    <definedName name="Z_0109FDDC_5F47_44EE_8816_D508887809E0_.wvu.FilterData" localSheetId="1" hidden="1">'ΠΕΠ 2021-2027'!$A$6:$L$26</definedName>
    <definedName name="Z_01206160_FB82_41F3_AF6B_94B3F623560C_.wvu.FilterData" localSheetId="1" hidden="1">'ΠΕΠ 2021-2027'!$A$6:$L$26</definedName>
    <definedName name="Z_0125062F_412F_4AB8_A2D8_67BA7F9896D5_.wvu.FilterData" localSheetId="1" hidden="1">'ΠΕΠ 2021-2027'!$A$6:$L$147</definedName>
    <definedName name="Z_01301D2A_F102_41E1_99B0_70586C8332CF_.wvu.FilterData" localSheetId="1" hidden="1">'ΠΕΠ 2021-2027'!$A$6:$L$26</definedName>
    <definedName name="Z_0134C6DB_FE9B_4F97_AB5A_4BFB6BDE8716_.wvu.FilterData" localSheetId="1" hidden="1">'ΠΕΠ 2021-2027'!$A$6:$L$26</definedName>
    <definedName name="Z_01356673_7B2B_4C78_B596_A4E9CF49FF51_.wvu.FilterData" localSheetId="1" hidden="1">'ΠΕΠ 2021-2027'!$A$6:$L$26</definedName>
    <definedName name="Z_017EC566_3260_41D1_A2E1_C16452710E5F_.wvu.FilterData" localSheetId="1" hidden="1">'ΠΕΠ 2021-2027'!$A$6:$L$26</definedName>
    <definedName name="Z_018C5D39_71D1_49E2_B104_00382FBF8B66_.wvu.FilterData" localSheetId="1" hidden="1">'ΠΕΠ 2021-2027'!$A$6:$L$147</definedName>
    <definedName name="Z_018C5D39_71D1_49E2_B104_00382FBF8B66_.wvu.PrintArea" localSheetId="1" hidden="1">'ΠΕΠ 2021-2027'!$A$8:$L$147</definedName>
    <definedName name="Z_018C5D39_71D1_49E2_B104_00382FBF8B66_.wvu.PrintTitles" localSheetId="1" hidden="1">'ΠΕΠ 2021-2027'!$1:$6</definedName>
    <definedName name="Z_019F1690_0CA8_4109_90CA_B6EA299FCDDA_.wvu.FilterData" localSheetId="1" hidden="1">'ΠΕΠ 2021-2027'!$A$6:$L$26</definedName>
    <definedName name="Z_01C34D8A_D027_45F0_837C_D5D7EF390D26_.wvu.FilterData" localSheetId="1" hidden="1">'ΠΕΠ 2021-2027'!$A$6:$L$26</definedName>
    <definedName name="Z_0218E99F_CAB7_4839_AC89_50AA00750917_.wvu.FilterData" localSheetId="1" hidden="1">'ΠΕΠ 2021-2027'!$A$6:$L$26</definedName>
    <definedName name="Z_0235750F_4837_4CDB_8373_8A32AE009AB5_.wvu.FilterData" localSheetId="1" hidden="1">'ΠΕΠ 2021-2027'!$A$6:$L$26</definedName>
    <definedName name="Z_024294FF_5139_437A_93BE_09D623D50B46_.wvu.FilterData" localSheetId="1" hidden="1">'ΠΕΠ 2021-2027'!$A$6:$L$26</definedName>
    <definedName name="Z_02676EF5_3252_4AA6_B0D6_8F14B623EF16_.wvu.FilterData" localSheetId="1" hidden="1">'ΠΕΠ 2021-2027'!$A$6:$L$26</definedName>
    <definedName name="Z_027D31A1_C169_4DF8_A237_ADF514297554_.wvu.FilterData" localSheetId="1" hidden="1">'ΠΕΠ 2021-2027'!$A$6:$L$26</definedName>
    <definedName name="Z_0284A0F8_1AFC_48FE_9CD6_B8F7140E2FA5_.wvu.FilterData" localSheetId="1" hidden="1">'ΠΕΠ 2021-2027'!$A$6:$L$26</definedName>
    <definedName name="Z_0285EAAD_5322_40F7_A145_87FB170A9975_.wvu.FilterData" localSheetId="1" hidden="1">'ΠΕΠ 2021-2027'!$A$6:$L$26</definedName>
    <definedName name="Z_02EA6ED6_5776_478C_9B60_6686DB29E697_.wvu.FilterData" localSheetId="1" hidden="1">'ΠΕΠ 2021-2027'!$A$6:$L$26</definedName>
    <definedName name="Z_02F86FF5_069F_4939_A157_5FFAE1E4DA53_.wvu.FilterData" localSheetId="1" hidden="1">'ΠΕΠ 2021-2027'!$A$6:$L$26</definedName>
    <definedName name="Z_03354B56_E8F0_4DD8_9B94_9EEC7E5C9B2F_.wvu.FilterData" localSheetId="1" hidden="1">'ΠΕΠ 2021-2027'!$A$6:$L$26</definedName>
    <definedName name="Z_0344DFAB_DF90_4C73_93E8_20A7446CFAB4_.wvu.FilterData" localSheetId="1" hidden="1">'ΠΕΠ 2021-2027'!$A$6:$L$26</definedName>
    <definedName name="Z_0352AFAA_E484_487D_9831_7B5B7092944F_.wvu.FilterData" localSheetId="1" hidden="1">'ΠΕΠ 2021-2027'!$A$6:$L$26</definedName>
    <definedName name="Z_03669F4D_514A_4514_8484_E5A8288D1FFD_.wvu.FilterData" localSheetId="1" hidden="1">'ΠΕΠ 2021-2027'!$A$6:$L$26</definedName>
    <definedName name="Z_036CE26F_5BCF_4887_8326_36E7BFAE091F_.wvu.FilterData" localSheetId="1" hidden="1">'ΠΕΠ 2021-2027'!$A$6:$L$147</definedName>
    <definedName name="Z_03D165AB_CC75_4D35_91BF_FCA068E302CF_.wvu.FilterData" localSheetId="1" hidden="1">'ΠΕΠ 2021-2027'!$A$6:$L$26</definedName>
    <definedName name="Z_03D96355_41A0_4D67_A91F_9900A53F7122_.wvu.FilterData" localSheetId="1" hidden="1">'ΠΕΠ 2021-2027'!$A$6:$L$147</definedName>
    <definedName name="Z_03DEB5F0_4347_4745_AFE4_0E505C4F62F3_.wvu.FilterData" localSheetId="1" hidden="1">'ΠΕΠ 2021-2027'!$A$6:$L$26</definedName>
    <definedName name="Z_03DEE7D4_F94B_4C2A_99DB_33639FE0C8F7_.wvu.FilterData" localSheetId="1" hidden="1">'ΠΕΠ 2021-2027'!$A$6:$L$26</definedName>
    <definedName name="Z_03E8CBEF_8C5A_4EF0_B598_D83637510DA2_.wvu.FilterData" localSheetId="1" hidden="1">'ΠΕΠ 2021-2027'!$A$6:$L$26</definedName>
    <definedName name="Z_03EC2AF8_6766_4C2E_AB4E_0CB645845298_.wvu.FilterData" localSheetId="1" hidden="1">'ΠΕΠ 2021-2027'!$A$6:$L$26</definedName>
    <definedName name="Z_03F1003F_8F16_4462_9E6D_E326DB38E06F_.wvu.FilterData" localSheetId="1" hidden="1">'ΠΕΠ 2021-2027'!$A$6:$L$26</definedName>
    <definedName name="Z_040F7DCB_EEA2_47CB_81D5_85795D2DCBDB_.wvu.FilterData" localSheetId="1" hidden="1">'ΠΕΠ 2021-2027'!$A$6:$L$26</definedName>
    <definedName name="Z_041E9371_EC50_4683_9E8B_5B836ACD2C8B_.wvu.FilterData" localSheetId="1" hidden="1">'ΠΕΠ 2021-2027'!$A$6:$L$26</definedName>
    <definedName name="Z_0428E1B5_90FE_409D_A828_CF8A8410E2E0_.wvu.FilterData" localSheetId="1" hidden="1">'ΠΕΠ 2021-2027'!$A$6:$L$26</definedName>
    <definedName name="Z_04457A7B_94E1_4D92_8858_B3F8A2BEB546_.wvu.FilterData" localSheetId="1" hidden="1">'ΠΕΠ 2021-2027'!$A$6:$L$147</definedName>
    <definedName name="Z_04A9193F_1C1F_410F_A0DA_A3D7A49899E7_.wvu.FilterData" localSheetId="1" hidden="1">'ΠΕΠ 2021-2027'!$A$6:$L$26</definedName>
    <definedName name="Z_050D3B5D_60F5_44A9_9B71_516758D7C8BC_.wvu.FilterData" localSheetId="1" hidden="1">'ΠΕΠ 2021-2027'!$A$6:$L$26</definedName>
    <definedName name="Z_05315692_2DEF_4796_8C85_D6B4905054B9_.wvu.FilterData" localSheetId="1" hidden="1">'ΠΕΠ 2021-2027'!$A$6:$L$26</definedName>
    <definedName name="Z_054EBE3E_6F97_44AF_9B5D_1EB634715BAC_.wvu.FilterData" localSheetId="1" hidden="1">'ΠΕΠ 2021-2027'!$A$6:$L$26</definedName>
    <definedName name="Z_05AFCA80_6817_4D03_8C0B_B370D48CABCB_.wvu.FilterData" localSheetId="1" hidden="1">'ΠΕΠ 2021-2027'!$A$6:$L$26</definedName>
    <definedName name="Z_05B254D9_8C76_4C3E_8871_F0BE07E20741_.wvu.FilterData" localSheetId="1" hidden="1">'ΠΕΠ 2021-2027'!$A$6:$L$26</definedName>
    <definedName name="Z_05B30A4D_E2E7_458F_87D1_BA83BA152EED_.wvu.FilterData" localSheetId="1" hidden="1">'ΠΕΠ 2021-2027'!$A$6:$L$26</definedName>
    <definedName name="Z_061D0CFC_EE3A_489B_B6AE_A5A2640DDA4C_.wvu.FilterData" localSheetId="1" hidden="1">'ΠΕΠ 2021-2027'!$A$6:$L$26</definedName>
    <definedName name="Z_061F1D9E_9D03_4B62_8EB6_8D78E6EB3F56_.wvu.FilterData" localSheetId="1" hidden="1">'ΠΕΠ 2021-2027'!$A$6:$L$147</definedName>
    <definedName name="Z_06239BF2_8397_4D9A_BDD7_A255B79AE16B_.wvu.FilterData" localSheetId="1" hidden="1">'ΠΕΠ 2021-2027'!$A$6:$L$26</definedName>
    <definedName name="Z_06382A18_AE72_44C7_8208_F432CA93FE3A_.wvu.FilterData" localSheetId="1" hidden="1">'ΠΕΠ 2021-2027'!$A$6:$L$147</definedName>
    <definedName name="Z_064B43F7_675D_47D0_829F_2BF9FF235A9C_.wvu.FilterData" localSheetId="1" hidden="1">'ΠΕΠ 2021-2027'!$A$6:$L$26</definedName>
    <definedName name="Z_0669558C_43E5_47E4_9935_3DE3336DDAE5_.wvu.FilterData" localSheetId="1" hidden="1">'ΠΕΠ 2021-2027'!$A$6:$L$26</definedName>
    <definedName name="Z_06963AE0_117A_4910_82F5_130FEC094F09_.wvu.FilterData" localSheetId="1" hidden="1">'ΠΕΠ 2021-2027'!$A$6:$L$147</definedName>
    <definedName name="Z_0711AF15_7F4F_449E_A1A5_333CCCFDE5DB_.wvu.FilterData" localSheetId="1" hidden="1">'ΠΕΠ 2021-2027'!$A$6:$L$26</definedName>
    <definedName name="Z_071D72D7_7A7E_4087_8077_524E2025BC4D_.wvu.FilterData" localSheetId="1" hidden="1">'ΠΕΠ 2021-2027'!$A$6:$L$26</definedName>
    <definedName name="Z_072F0111_04FA_4644_95DA_67DBA38DC456_.wvu.FilterData" localSheetId="1" hidden="1">'ΠΕΠ 2021-2027'!$A$6:$L$26</definedName>
    <definedName name="Z_0738EE00_95DD_4C85_86D7_7EDFD0C73C44_.wvu.FilterData" localSheetId="1" hidden="1">'ΠΕΠ 2021-2027'!$A$6:$L$147</definedName>
    <definedName name="Z_0818F90D_30F3_43F9_B61E_A6578B63C564_.wvu.FilterData" localSheetId="1" hidden="1">'ΠΕΠ 2021-2027'!$A$6:$L$26</definedName>
    <definedName name="Z_0818F90D_30F3_43F9_B61E_A6578B63C564_.wvu.PrintArea" localSheetId="1" hidden="1">'ΠΕΠ 2021-2027'!$A$8:$L$147</definedName>
    <definedName name="Z_0818F90D_30F3_43F9_B61E_A6578B63C564_.wvu.PrintTitles" localSheetId="1" hidden="1">'ΠΕΠ 2021-2027'!$1:$6</definedName>
    <definedName name="Z_083BA4FA_0342_431D_9E9F_94DD8C368778_.wvu.FilterData" localSheetId="1" hidden="1">'ΠΕΠ 2021-2027'!$A$6:$L$26</definedName>
    <definedName name="Z_08C6BE05_22EC_44F8_B5D8_C9F0CF21C8DD_.wvu.FilterData" localSheetId="1" hidden="1">'ΠΕΠ 2021-2027'!$A$6:$L$147</definedName>
    <definedName name="Z_08CA061F_92EA_4521_AA08_8A5C88593777_.wvu.FilterData" localSheetId="1" hidden="1">'ΠΕΠ 2021-2027'!$A$6:$L$26</definedName>
    <definedName name="Z_0908DEFB_93FC_4965_AEDD_411AE9C7FFC1_.wvu.FilterData" localSheetId="1" hidden="1">'ΠΕΠ 2021-2027'!$A$6:$L$26</definedName>
    <definedName name="Z_090A324A_1AD1_42D6_BA30_6656BE4F92A1_.wvu.FilterData" localSheetId="1" hidden="1">'ΠΕΠ 2021-2027'!$A$6:$L$26</definedName>
    <definedName name="Z_09637084_06EE_4981_88E2_B890461233BC_.wvu.FilterData" localSheetId="1" hidden="1">'ΠΕΠ 2021-2027'!$A$6:$L$26</definedName>
    <definedName name="Z_097C622F_FBA1_4AB9_A43D_6EDC4F67E7F4_.wvu.FilterData" localSheetId="1" hidden="1">'ΠΕΠ 2021-2027'!$A$6:$L$147</definedName>
    <definedName name="Z_09804CE2_8CA8_4E6B_A094_DD7A33D82BE2_.wvu.FilterData" localSheetId="1" hidden="1">'ΠΕΠ 2021-2027'!$A$6:$L$26</definedName>
    <definedName name="Z_09B7094C_A049_412B_B226_B03172D8D324_.wvu.FilterData" localSheetId="1" hidden="1">'ΠΕΠ 2021-2027'!$A$6:$L$26</definedName>
    <definedName name="Z_09BD6CF1_5E82_4588_AC66_8FBDFDA88AC1_.wvu.FilterData" localSheetId="1" hidden="1">'ΠΕΠ 2021-2027'!$A$6:$L$26</definedName>
    <definedName name="Z_09E226BE_5C8C_4E4F_8ECC_44F7E1A8E3D6_.wvu.FilterData" localSheetId="1" hidden="1">'ΠΕΠ 2021-2027'!$A$6:$L$26</definedName>
    <definedName name="Z_0A1D4124_A410_4D52_9147_302EBE5AD0FE_.wvu.FilterData" localSheetId="1" hidden="1">'ΠΕΠ 2021-2027'!$A$6:$L$26</definedName>
    <definedName name="Z_0A3FEB0A_2E43_4031_B7B7_A39A8423D6D8_.wvu.FilterData" localSheetId="1" hidden="1">'ΠΕΠ 2021-2027'!$A$6:$L$147</definedName>
    <definedName name="Z_0A502CB7_B580_4C2B_BC79_8C8CBF660C75_.wvu.FilterData" localSheetId="1" hidden="1">'ΠΕΠ 2021-2027'!$A$6:$L$147</definedName>
    <definedName name="Z_0A62B2D9_C7A5_4596_8BE5_AC83144C2B86_.wvu.FilterData" localSheetId="1" hidden="1">'ΠΕΠ 2021-2027'!$A$6:$L$26</definedName>
    <definedName name="Z_0A6CCAC3_EB9E_44E0_A08C_CFD9EC1A2199_.wvu.FilterData" localSheetId="1" hidden="1">'ΠΕΠ 2021-2027'!$A$6:$L$26</definedName>
    <definedName name="Z_0AB4905E_86C3_441B_B066_2B7C7F5300C9_.wvu.FilterData" localSheetId="1" hidden="1">'ΠΕΠ 2021-2027'!$A$6:$L$26</definedName>
    <definedName name="Z_0AD2FF35_BEF3_42F1_A269_31C3107AF618_.wvu.FilterData" localSheetId="1" hidden="1">'ΠΕΠ 2021-2027'!$A$6:$L$26</definedName>
    <definedName name="Z_0AE8B2AF_6166_4D26_A731_684F938A2C91_.wvu.FilterData" localSheetId="1" hidden="1">'ΠΕΠ 2021-2027'!$A$6:$L$26</definedName>
    <definedName name="Z_0AFD2774_7A15_4BB2_9E0B_98838FEE0320_.wvu.FilterData" localSheetId="1" hidden="1">'ΠΕΠ 2021-2027'!$A$6:$L$26</definedName>
    <definedName name="Z_0B0AA325_70E7_4480_B4F9_E78D726CA1E9_.wvu.FilterData" localSheetId="1" hidden="1">'ΠΕΠ 2021-2027'!$A$6:$L$26</definedName>
    <definedName name="Z_0B0ABB82_EC00_4895_8E82_F9B951F00F98_.wvu.FilterData" localSheetId="1" hidden="1">'ΠΕΠ 2021-2027'!$A$6:$L$26</definedName>
    <definedName name="Z_0B7DE07A_2019_47E6_B7BC_80C2DED63657_.wvu.FilterData" localSheetId="1" hidden="1">'ΠΕΠ 2021-2027'!$A$6:$L$26</definedName>
    <definedName name="Z_0B93B359_179A_42EE_9C3B_C1B5078E6430_.wvu.FilterData" localSheetId="1" hidden="1">'ΠΕΠ 2021-2027'!$A$6:$L$147</definedName>
    <definedName name="Z_0B93B359_179A_42EE_9C3B_C1B5078E6430_.wvu.PrintArea" localSheetId="1" hidden="1">'ΠΕΠ 2021-2027'!$A$8:$L$147</definedName>
    <definedName name="Z_0B93B359_179A_42EE_9C3B_C1B5078E6430_.wvu.PrintTitles" localSheetId="1" hidden="1">'ΠΕΠ 2021-2027'!$1:$6</definedName>
    <definedName name="Z_0B9534A9_E9FC_4341_A030_FE6C726D30F1_.wvu.FilterData" localSheetId="1" hidden="1">'ΠΕΠ 2021-2027'!$A$6:$L$26</definedName>
    <definedName name="Z_0BFFF36C_565A_444D_A69F_E40B83D89648_.wvu.FilterData" localSheetId="1" hidden="1">'ΠΕΠ 2021-2027'!$A$6:$L$147</definedName>
    <definedName name="Z_0C08730D_B6CA_4BFB_A42B_0154A940AB12_.wvu.FilterData" localSheetId="1" hidden="1">'ΠΕΠ 2021-2027'!$A$6:$L$147</definedName>
    <definedName name="Z_0C164214_F2B6_4011_816C_323E21D0ED53_.wvu.FilterData" localSheetId="1" hidden="1">'ΠΕΠ 2021-2027'!$A$6:$L$26</definedName>
    <definedName name="Z_0C288681_088E_4FC4_8BD6_796BC822419A_.wvu.FilterData" localSheetId="1" hidden="1">'ΠΕΠ 2021-2027'!$A$6:$L$26</definedName>
    <definedName name="Z_0C6E683A_387A_431F_9AA3_4A3F9BA7D12A_.wvu.FilterData" localSheetId="1" hidden="1">'ΠΕΠ 2021-2027'!$A$6:$L$147</definedName>
    <definedName name="Z_0C806E0F_4F37_4960_B9E7_0B1C3D77AEF1_.wvu.FilterData" localSheetId="1" hidden="1">'ΠΕΠ 2021-2027'!$A$6:$L$26</definedName>
    <definedName name="Z_0D69E838_BAE3_4F9F_B6CB_7FCBDD375F43_.wvu.FilterData" localSheetId="1" hidden="1">'ΠΕΠ 2021-2027'!$A$6:$L$26</definedName>
    <definedName name="Z_0D6E7521_CEC7_49E0_8D2D_E758C1DD3E6D_.wvu.FilterData" localSheetId="1" hidden="1">'ΠΕΠ 2021-2027'!$A$6:$L$26</definedName>
    <definedName name="Z_0D6F9BB3_A9A4_41A0_AF7B_3D68A12CC428_.wvu.FilterData" localSheetId="1" hidden="1">'ΠΕΠ 2021-2027'!$A$6:$L$147</definedName>
    <definedName name="Z_0DB03896_FFDE_4DC2_9BE2_B0F08F56FA08_.wvu.FilterData" localSheetId="1" hidden="1">'ΠΕΠ 2021-2027'!$A$6:$L$26</definedName>
    <definedName name="Z_0DB03F53_9A1C_4F29_A6B4_3DD773FAA6CF_.wvu.FilterData" localSheetId="1" hidden="1">'ΠΕΠ 2021-2027'!$A$6:$L$26</definedName>
    <definedName name="Z_0DB5883E_2C1D_4CE7_8059_F6001AD129BB_.wvu.FilterData" localSheetId="1" hidden="1">'ΠΕΠ 2021-2027'!$A$6:$L$26</definedName>
    <definedName name="Z_0DD872EA_941E_44C5_94A7_B22C231FFA50_.wvu.FilterData" localSheetId="1" hidden="1">'ΠΕΠ 2021-2027'!$A$6:$L$26</definedName>
    <definedName name="Z_0DF732ED_D405_458C_A38D_189C1D94FF79_.wvu.FilterData" localSheetId="1" hidden="1">'ΠΕΠ 2021-2027'!$A$6:$L$26</definedName>
    <definedName name="Z_0DFF03E9_3574_4496_B859_5055BC2E65BD_.wvu.FilterData" localSheetId="1" hidden="1">'ΠΕΠ 2021-2027'!$A$6:$L$26</definedName>
    <definedName name="Z_0E35C567_0055_4293_A59C_FB82AC44DDAB_.wvu.FilterData" localSheetId="1" hidden="1">'ΠΕΠ 2021-2027'!$A$6:$L$26</definedName>
    <definedName name="Z_0E7E0B34_1ABD_4ABF_85EA_BE1FE57F29C5_.wvu.FilterData" localSheetId="1" hidden="1">'ΠΕΠ 2021-2027'!$A$6:$L$26</definedName>
    <definedName name="Z_0E7E0B34_1ABD_4ABF_85EA_BE1FE57F29C5_.wvu.PrintArea" localSheetId="1" hidden="1">'ΠΕΠ 2021-2027'!$A$8:$L$147</definedName>
    <definedName name="Z_0E7E0B34_1ABD_4ABF_85EA_BE1FE57F29C5_.wvu.PrintTitles" localSheetId="1" hidden="1">'ΠΕΠ 2021-2027'!$1:$6</definedName>
    <definedName name="Z_0E9527A1_D562_4664_807C_9B0F552D5D31_.wvu.FilterData" localSheetId="1" hidden="1">'ΠΕΠ 2021-2027'!$A$6:$L$26</definedName>
    <definedName name="Z_0EAEB9F2_9E0A_4ED3_BA28_BE4BC0515E2C_.wvu.FilterData" localSheetId="1" hidden="1">'ΠΕΠ 2021-2027'!$A$6:$L$26</definedName>
    <definedName name="Z_0EB3E232_F9F0_4FEF_9870_DD287B0781C2_.wvu.FilterData" localSheetId="1" hidden="1">'ΠΕΠ 2021-2027'!$A$6:$L$26</definedName>
    <definedName name="Z_0ED3D79A_799D_4B47_B7C2_BCB286EC1B30_.wvu.FilterData" localSheetId="1" hidden="1">'ΠΕΠ 2021-2027'!$A$6:$L$26</definedName>
    <definedName name="Z_0EE53EC9_92BA_46BB_BA75_3E0D5DBB9D20_.wvu.FilterData" localSheetId="1" hidden="1">'ΠΕΠ 2021-2027'!$A$6:$L$26</definedName>
    <definedName name="Z_0EF952C1_F886_42E4_8469_DB623B496427_.wvu.FilterData" localSheetId="1" hidden="1">'ΠΕΠ 2021-2027'!$A$6:$L$26</definedName>
    <definedName name="Z_0F1450A3_3F89_4173_B41C_54A6C43DA819_.wvu.FilterData" localSheetId="1" hidden="1">'ΠΕΠ 2021-2027'!$A$6:$L$26</definedName>
    <definedName name="Z_0F6D427D_935B_4C5F_8F8E_AB442EF3BFA9_.wvu.FilterData" localSheetId="1" hidden="1">'ΠΕΠ 2021-2027'!$A$6:$L$26</definedName>
    <definedName name="Z_0F6F40B1_BADC_4E6A_902B_47894C5BAAB4_.wvu.FilterData" localSheetId="1" hidden="1">'ΠΕΠ 2021-2027'!$A$6:$L$147</definedName>
    <definedName name="Z_0F71CB0F_36C3_4CA8_9C24_19821BEB09F0_.wvu.FilterData" localSheetId="1" hidden="1">'ΠΕΠ 2021-2027'!$A$6:$L$26</definedName>
    <definedName name="Z_0F8C0FF3_2E0B_4925_BDD4_F28B791240C6_.wvu.FilterData" localSheetId="1" hidden="1">'ΠΕΠ 2021-2027'!$A$6:$L$26</definedName>
    <definedName name="Z_0FEB5A8A_658A_475D_989F_3F2213618A69_.wvu.FilterData" localSheetId="1" hidden="1">'ΠΕΠ 2021-2027'!$A$6:$L$26</definedName>
    <definedName name="Z_0FEC6485_97D3_4D6D_9432_0A5B26F8C532_.wvu.FilterData" localSheetId="1" hidden="1">'ΠΕΠ 2021-2027'!$A$6:$L$26</definedName>
    <definedName name="Z_101FEF97_0B31_494B_93E3_84755EB40F30_.wvu.FilterData" localSheetId="1" hidden="1">'ΠΕΠ 2021-2027'!$A$6:$L$26</definedName>
    <definedName name="Z_104E8BBB_19B4_4E20_967A_AAEEF9C166F6_.wvu.FilterData" localSheetId="1" hidden="1">'ΠΕΠ 2021-2027'!$A$6:$L$26</definedName>
    <definedName name="Z_1056C887_07E8_403C_8A35_DC2FE2B44E40_.wvu.FilterData" localSheetId="1" hidden="1">'ΠΕΠ 2021-2027'!$A$6:$L$26</definedName>
    <definedName name="Z_105A79F1_8DC9_4F9C_B7CD_37C20472FC3A_.wvu.FilterData" localSheetId="1" hidden="1">'ΠΕΠ 2021-2027'!$A$6:$L$147</definedName>
    <definedName name="Z_10624034_9A1E_415D_81A4_EDD42B38F6F4_.wvu.FilterData" localSheetId="1" hidden="1">'ΠΕΠ 2021-2027'!$A$6:$L$26</definedName>
    <definedName name="Z_107077EE_116C_4834_94FF_DADAE0C0218A_.wvu.FilterData" localSheetId="1" hidden="1">'ΠΕΠ 2021-2027'!$A$6:$L$26</definedName>
    <definedName name="Z_10AEF2C6_080E_4A6C_86C7_83C1893BB5DA_.wvu.FilterData" localSheetId="1" hidden="1">'ΠΕΠ 2021-2027'!$A$6:$L$26</definedName>
    <definedName name="Z_10B30E57_4C96_482D_8CEB_6FAA458AAFC8_.wvu.FilterData" localSheetId="1" hidden="1">'ΠΕΠ 2021-2027'!$A$6:$L$26</definedName>
    <definedName name="Z_10BE4C1C_663B_4849_A95B_B8B9B555CC4D_.wvu.FilterData" localSheetId="1" hidden="1">'ΠΕΠ 2021-2027'!$A$6:$L$26</definedName>
    <definedName name="Z_10E9C818_A078_4B48_9B4D_6098B2139D9E_.wvu.FilterData" localSheetId="1" hidden="1">'ΠΕΠ 2021-2027'!$A$6:$L$26</definedName>
    <definedName name="Z_11113A08_2D02_4F3C_81CF_BF30C78A5C59_.wvu.FilterData" localSheetId="1" hidden="1">'ΠΕΠ 2021-2027'!$A$6:$L$26</definedName>
    <definedName name="Z_111716D5_1E4B_4B19_BE39_B6908A3510C8_.wvu.FilterData" localSheetId="1" hidden="1">'ΠΕΠ 2021-2027'!$A$6:$L$26</definedName>
    <definedName name="Z_111B2CC5_7646_4D3B_882F_8F16238F4A98_.wvu.FilterData" localSheetId="1" hidden="1">'ΠΕΠ 2021-2027'!$A$6:$L$26</definedName>
    <definedName name="Z_11283B4B_669C_419F_84F1_C6F6520243D1_.wvu.FilterData" localSheetId="1" hidden="1">'ΠΕΠ 2021-2027'!$A$6:$L$26</definedName>
    <definedName name="Z_11593482_D1B2_45A0_A63F_FA1C11564E43_.wvu.FilterData" localSheetId="1" hidden="1">'ΠΕΠ 2021-2027'!$A$6:$L$26</definedName>
    <definedName name="Z_11B730AA_01F2_450C_A842_89A341289DFE_.wvu.FilterData" localSheetId="1" hidden="1">'ΠΕΠ 2021-2027'!$A$6:$L$26</definedName>
    <definedName name="Z_1214A57F_2125_4CE9_AE51_D6B8E8C86A50_.wvu.FilterData" localSheetId="1" hidden="1">'ΠΕΠ 2021-2027'!$A$6:$L$26</definedName>
    <definedName name="Z_121FC9EC_90C8_40D0_8029_D800935A1E8B_.wvu.FilterData" localSheetId="1" hidden="1">'ΠΕΠ 2021-2027'!$A$6:$L$147</definedName>
    <definedName name="Z_1222F2AC_9B6B_4A06_AA59_5AE489300196_.wvu.FilterData" localSheetId="1" hidden="1">'ΠΕΠ 2021-2027'!$A$6:$L$26</definedName>
    <definedName name="Z_12340C58_7442_478A_A2AF_0D575FA24EEA_.wvu.FilterData" localSheetId="1" hidden="1">'ΠΕΠ 2021-2027'!$A$6:$L$26</definedName>
    <definedName name="Z_12357360_E372_44D2_8C04_34CA833371ED_.wvu.FilterData" localSheetId="1" hidden="1">'ΠΕΠ 2021-2027'!$A$6:$L$26</definedName>
    <definedName name="Z_125B6617_470E_4C0C_9A4E_A0D7A8E0B4FE_.wvu.FilterData" localSheetId="1" hidden="1">'ΠΕΠ 2021-2027'!$A$6:$L$147</definedName>
    <definedName name="Z_12C46314_979A_4B95_B0D4_5C9A990A8FB7_.wvu.FilterData" localSheetId="1" hidden="1">'ΠΕΠ 2021-2027'!$A$6:$L$26</definedName>
    <definedName name="Z_12D8D113_31CE_49A2_BCBE_0E7A7ABE45D2_.wvu.FilterData" localSheetId="1" hidden="1">'ΠΕΠ 2021-2027'!$A$6:$L$147</definedName>
    <definedName name="Z_12D8D113_31CE_49A2_BCBE_0E7A7ABE45D2_.wvu.PrintArea" localSheetId="1" hidden="1">'ΠΕΠ 2021-2027'!$A$8:$L$147</definedName>
    <definedName name="Z_12D8D113_31CE_49A2_BCBE_0E7A7ABE45D2_.wvu.PrintTitles" localSheetId="1" hidden="1">'ΠΕΠ 2021-2027'!$1:$6</definedName>
    <definedName name="Z_12EDE27B_4DB0_476E_997D_0BACC4C8FE4E_.wvu.FilterData" localSheetId="1" hidden="1">'ΠΕΠ 2021-2027'!$A$6:$L$26</definedName>
    <definedName name="Z_12F84725_914B_4C14_B0D1_3BF87BF43618_.wvu.FilterData" localSheetId="1" hidden="1">'ΠΕΠ 2021-2027'!$A$6:$L$26</definedName>
    <definedName name="Z_131F0976_D823_4296_AC41_99038FB416F7_.wvu.FilterData" localSheetId="1" hidden="1">'ΠΕΠ 2021-2027'!$A$6:$L$26</definedName>
    <definedName name="Z_13353218_9EAB_4661_A66F_176E20DF874C_.wvu.FilterData" localSheetId="1" hidden="1">'ΠΕΠ 2021-2027'!$A$6:$L$26</definedName>
    <definedName name="Z_1394325D_5F10_4A0B_B700_1C3D9613DC10_.wvu.FilterData" localSheetId="1" hidden="1">'ΠΕΠ 2021-2027'!$A$6:$L$26</definedName>
    <definedName name="Z_1427F5D8_A8DF_4917_B8C5_D309A40435F7_.wvu.FilterData" localSheetId="1" hidden="1">'ΠΕΠ 2021-2027'!$A$6:$L$147</definedName>
    <definedName name="Z_143ABCF0_0B50_4EAC_AB51_6C9DF4BC31AF_.wvu.FilterData" localSheetId="1" hidden="1">'ΠΕΠ 2021-2027'!$A$6:$L$26</definedName>
    <definedName name="Z_147CED99_F8DE_4A2A_BCB6_F1660F4A97CB_.wvu.FilterData" localSheetId="1" hidden="1">'ΠΕΠ 2021-2027'!$A$6:$L$26</definedName>
    <definedName name="Z_1482AAA4_9295_4605_9F29_7CE213211E7E_.wvu.FilterData" localSheetId="1" hidden="1">'ΠΕΠ 2021-2027'!$A$6:$L$26</definedName>
    <definedName name="Z_149AADEA_6C38_4EBC_A1A3_DC5085A2DA72_.wvu.FilterData" localSheetId="1" hidden="1">'ΠΕΠ 2021-2027'!$A$6:$L$26</definedName>
    <definedName name="Z_14DBB1C7_2EBE_44F6_8826_A751F0ACBEA8_.wvu.FilterData" localSheetId="1" hidden="1">'ΠΕΠ 2021-2027'!$A$6:$L$26</definedName>
    <definedName name="Z_150BCB3F_F612_4FAC_A3E8_B82033920CB9_.wvu.FilterData" localSheetId="1" hidden="1">'ΠΕΠ 2021-2027'!$A$6:$L$147</definedName>
    <definedName name="Z_157B5013_0C30_4B61_A914_D758B2744A10_.wvu.FilterData" localSheetId="1" hidden="1">'ΠΕΠ 2021-2027'!$A$6:$L$26</definedName>
    <definedName name="Z_15E2B27F_687F_456B_8038_013CC4CAD6A4_.wvu.FilterData" localSheetId="1" hidden="1">'ΠΕΠ 2021-2027'!$A$6:$L$26</definedName>
    <definedName name="Z_16115D74_C1FD_4E06_A064_D5C9A7B85E70_.wvu.FilterData" localSheetId="1" hidden="1">'ΠΕΠ 2021-2027'!$A$6:$L$26</definedName>
    <definedName name="Z_1635EDC0_1847_4F9D_B9A2_A49E3DA04929_.wvu.FilterData" localSheetId="1" hidden="1">'ΠΕΠ 2021-2027'!$A$6:$L$26</definedName>
    <definedName name="Z_164BE791_8916_4021_9E0B_BC4B2D1BA925_.wvu.FilterData" localSheetId="1" hidden="1">'ΠΕΠ 2021-2027'!$A$6:$L$26</definedName>
    <definedName name="Z_167A9B35_C059_4C40_96F4_A425158028E7_.wvu.FilterData" localSheetId="1" hidden="1">'ΠΕΠ 2021-2027'!$A$6:$L$26</definedName>
    <definedName name="Z_1689D5D3_2E4C_4B8B_82F3_0B5006222E71_.wvu.FilterData" localSheetId="1" hidden="1">'ΠΕΠ 2021-2027'!$A$6:$L$26</definedName>
    <definedName name="Z_16975A44_CC7C_4D38_BB91_A4B1172BE7E1_.wvu.FilterData" localSheetId="1" hidden="1">'ΠΕΠ 2021-2027'!$A$6:$L$147</definedName>
    <definedName name="Z_16CFC47D_BEDA_4FFD_8885_BAC8B4B9BA02_.wvu.FilterData" localSheetId="1" hidden="1">'ΠΕΠ 2021-2027'!$A$6:$L$26</definedName>
    <definedName name="Z_170D1A06_A060_48C9_B905_F23F0DCA39A4_.wvu.FilterData" localSheetId="1" hidden="1">'ΠΕΠ 2021-2027'!$A$6:$L$26</definedName>
    <definedName name="Z_170D2A16_F848_4C05_B7B6_78A2846AF19E_.wvu.FilterData" localSheetId="1" hidden="1">'ΠΕΠ 2021-2027'!$A$6:$L$147</definedName>
    <definedName name="Z_1723CD9E_3DC7_4C01_A7CC_7B8C3114ABE2_.wvu.FilterData" localSheetId="1" hidden="1">'ΠΕΠ 2021-2027'!$A$6:$L$26</definedName>
    <definedName name="Z_17254F64_A6B3_4593_9CF4_B73CF5C6F9BE_.wvu.FilterData" localSheetId="1" hidden="1">'ΠΕΠ 2021-2027'!$A$6:$L$26</definedName>
    <definedName name="Z_1727F74B_67E7_4FDC_A737_CD06CEA27D25_.wvu.FilterData" localSheetId="1" hidden="1">'ΠΕΠ 2021-2027'!$A$6:$L$147</definedName>
    <definedName name="Z_174B2D99_6A0C_449F_A39F_3D71C93A324E_.wvu.FilterData" localSheetId="1" hidden="1">'ΠΕΠ 2021-2027'!$A$6:$L$26</definedName>
    <definedName name="Z_1753C3A1_2B62_47AA_85F1_A2274AB4C7DF_.wvu.FilterData" localSheetId="1" hidden="1">'ΠΕΠ 2021-2027'!$A$6:$L$147</definedName>
    <definedName name="Z_17EC595C_C5AA_4833_BB4F_2B23DC4C7F2C_.wvu.FilterData" localSheetId="1" hidden="1">'ΠΕΠ 2021-2027'!$A$6:$L$26</definedName>
    <definedName name="Z_183547AE_3A90_406C_91A3_DA0F30D7D1FC_.wvu.FilterData" localSheetId="1" hidden="1">'ΠΕΠ 2021-2027'!$A$6:$L$26</definedName>
    <definedName name="Z_184C120F_D4D2_4D2B_82CB_6F2AD5A53D1E_.wvu.FilterData" localSheetId="1" hidden="1">'ΠΕΠ 2021-2027'!$A$6:$L$26</definedName>
    <definedName name="Z_186EC6DE_9A6A_4574_A8EF_1A2C7245816F_.wvu.FilterData" localSheetId="1" hidden="1">'ΠΕΠ 2021-2027'!$A$6:$L$26</definedName>
    <definedName name="Z_18AEE773_F633_421F_82FA_9FD5D12D61F2_.wvu.FilterData" localSheetId="1" hidden="1">'ΠΕΠ 2021-2027'!$A$6:$L$147</definedName>
    <definedName name="Z_18BC5DC6_1C30_4089_9A6E_4A8E866A3DAC_.wvu.FilterData" localSheetId="1" hidden="1">'ΠΕΠ 2021-2027'!$A$6:$L$147</definedName>
    <definedName name="Z_18C36E17_BB02_490F_BF3F_419FC87832D1_.wvu.FilterData" localSheetId="1" hidden="1">'ΠΕΠ 2021-2027'!$A$6:$L$26</definedName>
    <definedName name="Z_18DBE2DC_4B52_45C4_8A43_F45B5DF7CE39_.wvu.FilterData" localSheetId="1" hidden="1">'ΠΕΠ 2021-2027'!$A$6:$L$26</definedName>
    <definedName name="Z_18DC642F_CC93_4888_B0A3_27B14686D376_.wvu.FilterData" localSheetId="1" hidden="1">'ΠΕΠ 2021-2027'!$A$6:$L$26</definedName>
    <definedName name="Z_18E5E0A3_89B8_480D_9377_C8448DC07523_.wvu.FilterData" localSheetId="1" hidden="1">'ΠΕΠ 2021-2027'!$A$6:$L$26</definedName>
    <definedName name="Z_19111C58_FECC_4C21_9D0D_557D8916C72C_.wvu.FilterData" localSheetId="1" hidden="1">'ΠΕΠ 2021-2027'!$A$6:$L$26</definedName>
    <definedName name="Z_191E1D2F_E4D6_4961_AFFF_120463DA3F82_.wvu.FilterData" localSheetId="1" hidden="1">'ΠΕΠ 2021-2027'!$A$6:$L$147</definedName>
    <definedName name="Z_19273BEE_4F70_43AD_A959_1DC71F4A9DB0_.wvu.FilterData" localSheetId="1" hidden="1">'ΠΕΠ 2021-2027'!$A$6:$L$26</definedName>
    <definedName name="Z_194247F8_23AA_471B_A186_736D07A8AD5C_.wvu.FilterData" localSheetId="1" hidden="1">'ΠΕΠ 2021-2027'!$A$6:$L$26</definedName>
    <definedName name="Z_1942E800_1B2B_4B83_A6ED_781188B0DB18_.wvu.FilterData" localSheetId="1" hidden="1">'ΠΕΠ 2021-2027'!$A$6:$L$147</definedName>
    <definedName name="Z_19755583_B116_4B63_A712_D0C589C60061_.wvu.FilterData" localSheetId="1" hidden="1">'ΠΕΠ 2021-2027'!$A$6:$L$26</definedName>
    <definedName name="Z_199D99E2_D0A8_4E80_ACCF_650038B8B615_.wvu.FilterData" localSheetId="1" hidden="1">'ΠΕΠ 2021-2027'!$A$6:$L$26</definedName>
    <definedName name="Z_19B2D627_2ACD_467A_96BB_55E87184D772_.wvu.FilterData" localSheetId="1" hidden="1">'ΠΕΠ 2021-2027'!$A$6:$L$26</definedName>
    <definedName name="Z_19C2CC12_8815_4900_A728_F1FF9B5C32B9_.wvu.FilterData" localSheetId="1" hidden="1">'ΠΕΠ 2021-2027'!$A$6:$L$26</definedName>
    <definedName name="Z_19C4D6A8_39F7_4A45_8D1D_EE196F5709D7_.wvu.FilterData" localSheetId="1" hidden="1">'ΠΕΠ 2021-2027'!$A$6:$L$26</definedName>
    <definedName name="Z_1A03DD49_56B9_4BDD_9C4D_52931B9D3DDA_.wvu.FilterData" localSheetId="1" hidden="1">'ΠΕΠ 2021-2027'!$A$6:$L$26</definedName>
    <definedName name="Z_1A21E181_A18F_4B9C_9146_377348A65576_.wvu.FilterData" localSheetId="1" hidden="1">'ΠΕΠ 2021-2027'!$A$6:$L$147</definedName>
    <definedName name="Z_1A22591A_40B0_4B6F_AB6D_4A3ED53A40E7_.wvu.FilterData" localSheetId="1" hidden="1">'ΠΕΠ 2021-2027'!$A$6:$L$147</definedName>
    <definedName name="Z_1A5B65A9_F05B_4562_BFE8_CC00EFE21970_.wvu.FilterData" localSheetId="1" hidden="1">'ΠΕΠ 2021-2027'!$A$6:$L$26</definedName>
    <definedName name="Z_1A63AAC1_0DFF_4F90_B1B8_9686E87FD905_.wvu.FilterData" localSheetId="1" hidden="1">'ΠΕΠ 2021-2027'!$A$6:$L$147</definedName>
    <definedName name="Z_1A7555FD_447C_4EEC_9C6A_0FEF8A117AFF_.wvu.FilterData" localSheetId="1" hidden="1">'ΠΕΠ 2021-2027'!$A$6:$L$26</definedName>
    <definedName name="Z_1A8703D4_AAB0_4BA9_8358_4645D48E7D81_.wvu.FilterData" localSheetId="1" hidden="1">'ΠΕΠ 2021-2027'!$A$6:$L$147</definedName>
    <definedName name="Z_1A926C39_E0FF_466B_A3BE_945057C5F1A4_.wvu.FilterData" localSheetId="1" hidden="1">'ΠΕΠ 2021-2027'!$A$6:$L$26</definedName>
    <definedName name="Z_1A94BB23_3C07_4EE5_8981_F76677D0CCB7_.wvu.FilterData" localSheetId="1" hidden="1">'ΠΕΠ 2021-2027'!$A$6:$L$26</definedName>
    <definedName name="Z_1AD08E74_EA8C_44D4_BE37_56A1379EABD7_.wvu.FilterData" localSheetId="1" hidden="1">'ΠΕΠ 2021-2027'!$A$6:$L$26</definedName>
    <definedName name="Z_1AF91149_13D5_44B1_BF71_B58819EB8621_.wvu.FilterData" localSheetId="1" hidden="1">'ΠΕΠ 2021-2027'!$A$6:$L$26</definedName>
    <definedName name="Z_1B04D373_71D4_4240_8D0B_619CB7D05097_.wvu.FilterData" localSheetId="1" hidden="1">'ΠΕΠ 2021-2027'!$A$6:$L$26</definedName>
    <definedName name="Z_1BA85475_3ED3_4A41_AC3A_987C937CEE48_.wvu.FilterData" localSheetId="1" hidden="1">'ΠΕΠ 2021-2027'!$A$6:$L$26</definedName>
    <definedName name="Z_1BD0557A_E7A7_4DB6_B027_1EC00507CB95_.wvu.FilterData" localSheetId="1" hidden="1">'ΠΕΠ 2021-2027'!$A$6:$L$26</definedName>
    <definedName name="Z_1C43F5BF_896E_476D_A1AE_58FCDB05D09D_.wvu.FilterData" localSheetId="1" hidden="1">'ΠΕΠ 2021-2027'!$A$6:$L$26</definedName>
    <definedName name="Z_1CE54F82_96D2_4671_AED1_9065BFB96C1F_.wvu.FilterData" localSheetId="1" hidden="1">'ΠΕΠ 2021-2027'!$A$6:$L$26</definedName>
    <definedName name="Z_1CECB101_E0DB_4385_834E_F37681AE218B_.wvu.FilterData" localSheetId="1" hidden="1">'ΠΕΠ 2021-2027'!$A$6:$L$26</definedName>
    <definedName name="Z_1CF161C4_CF65_47DC_9D59_6302B9DAAE49_.wvu.FilterData" localSheetId="1" hidden="1">'ΠΕΠ 2021-2027'!$A$6:$L$26</definedName>
    <definedName name="Z_1CF5EB69_3A0B_4421_9E81_223B014E3439_.wvu.FilterData" localSheetId="1" hidden="1">'ΠΕΠ 2021-2027'!$A$6:$L$26</definedName>
    <definedName name="Z_1D01C45E_D1A5_4355_A8B7_76F471870B64_.wvu.FilterData" localSheetId="1" hidden="1">'ΠΕΠ 2021-2027'!$A$6:$L$26</definedName>
    <definedName name="Z_1D25CBD2_6708_4D26_B4C7_4D23D8DE4701_.wvu.FilterData" localSheetId="1" hidden="1">'ΠΕΠ 2021-2027'!$A$6:$L$26</definedName>
    <definedName name="Z_1D8BF263_1723_43D6_A95A_1649F7CE4FF9_.wvu.FilterData" localSheetId="1" hidden="1">'ΠΕΠ 2021-2027'!$A$6:$L$26</definedName>
    <definedName name="Z_1DBE67CB_F29B_41B5_8347_F46A030EA2AF_.wvu.FilterData" localSheetId="1" hidden="1">'ΠΕΠ 2021-2027'!$A$6:$L$26</definedName>
    <definedName name="Z_1E06A617_8F2C_4D75_BA4D_688F0924CF96_.wvu.FilterData" localSheetId="1" hidden="1">'ΠΕΠ 2021-2027'!$A$6:$L$26</definedName>
    <definedName name="Z_1E1CFB60_6467_4C9D_9D76_FEEFFE85ABE8_.wvu.FilterData" localSheetId="1" hidden="1">'ΠΕΠ 2021-2027'!$A$6:$L$26</definedName>
    <definedName name="Z_1E66B029_A29B_4C66_A686_78E684250CA1_.wvu.FilterData" localSheetId="1" hidden="1">'ΠΕΠ 2021-2027'!$A$6:$L$26</definedName>
    <definedName name="Z_1EF03CD7_78F1_44CB_951F_5E7736725881_.wvu.FilterData" localSheetId="1" hidden="1">'ΠΕΠ 2021-2027'!$A$6:$L$26</definedName>
    <definedName name="Z_1EF61AE6_D399_4255_8BD2_267EB1BB6E93_.wvu.FilterData" localSheetId="1" hidden="1">'ΠΕΠ 2021-2027'!$A$6:$L$26</definedName>
    <definedName name="Z_1F58140C_BEBB_4B86_A98B_2A31290FFA47_.wvu.FilterData" localSheetId="1" hidden="1">'ΠΕΠ 2021-2027'!$A$6:$L$26</definedName>
    <definedName name="Z_1FB91851_EA31_4721_8BBD_596EF94C38F6_.wvu.FilterData" localSheetId="1" hidden="1">'ΠΕΠ 2021-2027'!$A$6:$L$147</definedName>
    <definedName name="Z_1FC035E1_4C31_42F8_8930_ACCF9BE95E8F_.wvu.FilterData" localSheetId="1" hidden="1">'ΠΕΠ 2021-2027'!$A$6:$L$26</definedName>
    <definedName name="Z_1FC0FC64_8BA8_4E39_9293_65A4B3B0E8FB_.wvu.FilterData" localSheetId="1" hidden="1">'ΠΕΠ 2021-2027'!$A$6:$L$26</definedName>
    <definedName name="Z_1FF42EE0_3420_4811_A3F2_FFBE63754AD8_.wvu.FilterData" localSheetId="1" hidden="1">'ΠΕΠ 2021-2027'!$A$6:$L$26</definedName>
    <definedName name="Z_1FF6E7F0_2495_415A_B2BC_561216D2A636_.wvu.FilterData" localSheetId="1" hidden="1">'ΠΕΠ 2021-2027'!$A$6:$L$26</definedName>
    <definedName name="Z_201097B4_80D2_4B97_9761_C51503AFB62A_.wvu.FilterData" localSheetId="1" hidden="1">'ΠΕΠ 2021-2027'!$A$6:$L$26</definedName>
    <definedName name="Z_2032C1A3_A3EE_438F_9E43_67CFD182BF84_.wvu.FilterData" localSheetId="1" hidden="1">'ΠΕΠ 2021-2027'!$A$6:$L$26</definedName>
    <definedName name="Z_20443B8D_EDD5_430A_857A_1B3DB5F5E8FC_.wvu.FilterData" localSheetId="1" hidden="1">'ΠΕΠ 2021-2027'!$A$6:$L$26</definedName>
    <definedName name="Z_2058276C_6E34_4B0D_9C8C_79FB4D9D7A9E_.wvu.FilterData" localSheetId="1" hidden="1">'ΠΕΠ 2021-2027'!$A$6:$L$26</definedName>
    <definedName name="Z_208F0593_2F85_4448_98CD_F4C4E29C0814_.wvu.FilterData" localSheetId="1" hidden="1">'ΠΕΠ 2021-2027'!$A$6:$L$147</definedName>
    <definedName name="Z_20A9DDCF_9A7D_472C_B9DB_28C854C2ADEB_.wvu.FilterData" localSheetId="1" hidden="1">'ΠΕΠ 2021-2027'!$A$6:$L$26</definedName>
    <definedName name="Z_20BDDCF6_68AB_4B2C_9C66_DF8AFCEDDD19_.wvu.FilterData" localSheetId="1" hidden="1">'ΠΕΠ 2021-2027'!$A$6:$L$26</definedName>
    <definedName name="Z_20DD80DF_D801_43E1_B9FA_7BDC44D18954_.wvu.FilterData" localSheetId="1" hidden="1">'ΠΕΠ 2021-2027'!$A$6:$L$26</definedName>
    <definedName name="Z_216BD1D8_3B87_4D79_BA8C_0E593EFEDDEF_.wvu.FilterData" localSheetId="1" hidden="1">'ΠΕΠ 2021-2027'!$A$6:$L$26</definedName>
    <definedName name="Z_217D0FB4_44F3_4CCF_A7B6_7064DD5A8100_.wvu.FilterData" localSheetId="1" hidden="1">'ΠΕΠ 2021-2027'!$A$6:$L$26</definedName>
    <definedName name="Z_2183B7BA_0F04_4678_B95F_F17DAAB1D1AE_.wvu.FilterData" localSheetId="1" hidden="1">'ΠΕΠ 2021-2027'!$A$6:$L$26</definedName>
    <definedName name="Z_219365F1_0BD4_4A5C_8935_037A7D8A544C_.wvu.FilterData" localSheetId="1" hidden="1">'ΠΕΠ 2021-2027'!$A$6:$L$26</definedName>
    <definedName name="Z_21B883D2_0EE3_40ED_A286_4FDD36D708EF_.wvu.FilterData" localSheetId="1" hidden="1">'ΠΕΠ 2021-2027'!$A$6:$L$147</definedName>
    <definedName name="Z_21DE25F7_AA05_42EB_BBDF_DD15FFB82324_.wvu.FilterData" localSheetId="1" hidden="1">'ΠΕΠ 2021-2027'!$A$6:$L$26</definedName>
    <definedName name="Z_22C5D292_B31F_475B_B3D6_1453E729993A_.wvu.FilterData" localSheetId="1" hidden="1">'ΠΕΠ 2021-2027'!$A$6:$L$26</definedName>
    <definedName name="Z_22F4E2E2_7557_46BF_99C1_48FC240C05D7_.wvu.FilterData" localSheetId="1" hidden="1">'ΠΕΠ 2021-2027'!$A$6:$L$147</definedName>
    <definedName name="Z_23302C01_CE5C_42E0_BD99_060C45FC36B7_.wvu.FilterData" localSheetId="1" hidden="1">'ΠΕΠ 2021-2027'!$A$6:$L$26</definedName>
    <definedName name="Z_234510E2_F812_46AF_88F7_4510C5C48E29_.wvu.FilterData" localSheetId="1" hidden="1">'ΠΕΠ 2021-2027'!$A$6:$L$26</definedName>
    <definedName name="Z_234950C2_BB7D_4EDB_BD02_F2177F1969CE_.wvu.FilterData" localSheetId="1" hidden="1">'ΠΕΠ 2021-2027'!$A$6:$L$26</definedName>
    <definedName name="Z_23652AFF_1F42_43E9_9443_331D9416B2C8_.wvu.FilterData" localSheetId="1" hidden="1">'ΠΕΠ 2021-2027'!$A$6:$L$26</definedName>
    <definedName name="Z_23676D29_981B_4389_95BF_A1749B91B909_.wvu.FilterData" localSheetId="1" hidden="1">'ΠΕΠ 2021-2027'!$A$6:$L$26</definedName>
    <definedName name="Z_23C848B1_04ED_4709_A04A_D16147B65927_.wvu.FilterData" localSheetId="1" hidden="1">'ΠΕΠ 2021-2027'!$A$6:$L$26</definedName>
    <definedName name="Z_23DCD2A7_45A6_441E_8C3A_961AAD223BCB_.wvu.FilterData" localSheetId="1" hidden="1">'ΠΕΠ 2021-2027'!$A$6:$L$26</definedName>
    <definedName name="Z_23EE162D_AE6C_4CF7_93E1_34EAD570A673_.wvu.FilterData" localSheetId="1" hidden="1">'ΠΕΠ 2021-2027'!$A$6:$L$26</definedName>
    <definedName name="Z_23F1EA05_1BC9_4576_B96E_EDECF19BFAB4_.wvu.FilterData" localSheetId="1" hidden="1">'ΠΕΠ 2021-2027'!$A$6:$L$26</definedName>
    <definedName name="Z_240DF0D2_447E_478F_9139_BFB45DA194BF_.wvu.FilterData" localSheetId="1" hidden="1">'ΠΕΠ 2021-2027'!$A$6:$L$26</definedName>
    <definedName name="Z_241A5BDF_0FA7_49DC_A66D_E35EA59DD96F_.wvu.FilterData" localSheetId="1" hidden="1">'ΠΕΠ 2021-2027'!$A$6:$L$26</definedName>
    <definedName name="Z_24819D5B_DC1F_4BEC_9BC4_B25A6B0856AA_.wvu.FilterData" localSheetId="1" hidden="1">'ΠΕΠ 2021-2027'!$A$6:$L$26</definedName>
    <definedName name="Z_248A9CC8_7D8A_4BA4_9F04_7E023E0459C3_.wvu.FilterData" localSheetId="1" hidden="1">'ΠΕΠ 2021-2027'!$A$6:$L$26</definedName>
    <definedName name="Z_24B03895_E074_47FD_ABCE_D3049B800F4A_.wvu.FilterData" localSheetId="1" hidden="1">'ΠΕΠ 2021-2027'!$A$6:$L$26</definedName>
    <definedName name="Z_24BCBF84_3146_4A22_A52F_2C2F6CAB0724_.wvu.FilterData" localSheetId="1" hidden="1">'ΠΕΠ 2021-2027'!$A$6:$L$26</definedName>
    <definedName name="Z_24E86C19_2685_41BD_B20E_168A7B949B31_.wvu.FilterData" localSheetId="1" hidden="1">'ΠΕΠ 2021-2027'!$A$6:$L$26</definedName>
    <definedName name="Z_24E93416_8D41_474F_8CA0_0670852746F5_.wvu.FilterData" localSheetId="1" hidden="1">'ΠΕΠ 2021-2027'!$A$6:$L$26</definedName>
    <definedName name="Z_250A4CFB_DE40_4513_BA0D_EF85C9FC2125_.wvu.FilterData" localSheetId="1" hidden="1">'ΠΕΠ 2021-2027'!$A$6:$L$26</definedName>
    <definedName name="Z_25279AC9_D533_4F4F_8558_4DBB69F252B2_.wvu.FilterData" localSheetId="1" hidden="1">'ΠΕΠ 2021-2027'!$A$6:$L$26</definedName>
    <definedName name="Z_252C1295_5919_450A_96FF_9E5FAC561138_.wvu.FilterData" localSheetId="1" hidden="1">'ΠΕΠ 2021-2027'!$A$6:$L$147</definedName>
    <definedName name="Z_2574EDB0_1E94_4725_A5DB_594FB32C93AC_.wvu.FilterData" localSheetId="1" hidden="1">'ΠΕΠ 2021-2027'!$A$6:$L$26</definedName>
    <definedName name="Z_25BD04A2_50D8_40B3_A935_2EAFDDAE319A_.wvu.FilterData" localSheetId="1" hidden="1">'ΠΕΠ 2021-2027'!$A$6:$L$26</definedName>
    <definedName name="Z_2620CB0D_E549_4BA2_8ACD_B560ABFC16A1_.wvu.FilterData" localSheetId="1" hidden="1">'ΠΕΠ 2021-2027'!$A$6:$L$26</definedName>
    <definedName name="Z_262E506D_9F76_4879_B36C_0E4670FA1F28_.wvu.FilterData" localSheetId="1" hidden="1">'ΠΕΠ 2021-2027'!$A$6:$L$147</definedName>
    <definedName name="Z_263F5874_9FAA_465B_BCFA_2A1532AC4B1A_.wvu.FilterData" localSheetId="1" hidden="1">'ΠΕΠ 2021-2027'!$A$6:$L$26</definedName>
    <definedName name="Z_264558E5_2CB5_405E_ABD8_11CB4B5163DF_.wvu.FilterData" localSheetId="1" hidden="1">'ΠΕΠ 2021-2027'!$A$6:$L$26</definedName>
    <definedName name="Z_266F5B94_EA12_4028_892C_52A79656880E_.wvu.FilterData" localSheetId="1" hidden="1">'ΠΕΠ 2021-2027'!$A$6:$L$26</definedName>
    <definedName name="Z_26D359D6_C0E4_47C6_83DB_F78020D4F6E5_.wvu.FilterData" localSheetId="1" hidden="1">'ΠΕΠ 2021-2027'!$A$6:$L$147</definedName>
    <definedName name="Z_27191624_9794_4017_85A2_E515D92A9985_.wvu.FilterData" localSheetId="1" hidden="1">'ΠΕΠ 2021-2027'!$A$6:$L$26</definedName>
    <definedName name="Z_2724E085_1258_405C_97BF_1D38C240655F_.wvu.FilterData" localSheetId="1" hidden="1">'ΠΕΠ 2021-2027'!$A$6:$L$147</definedName>
    <definedName name="Z_27297281_5823_4646_B91B_A9A929A4C6F7_.wvu.FilterData" localSheetId="1" hidden="1">'ΠΕΠ 2021-2027'!$A$6:$L$147</definedName>
    <definedName name="Z_276AEC34_4AA4_4F55_AFCD_0A817BE80076_.wvu.FilterData" localSheetId="1" hidden="1">'ΠΕΠ 2021-2027'!$A$6:$L$26</definedName>
    <definedName name="Z_2780E16B_C280_408F_BD70_22065F29EDFB_.wvu.FilterData" localSheetId="1" hidden="1">'ΠΕΠ 2021-2027'!$A$6:$L$26</definedName>
    <definedName name="Z_27A0077F_182C_4BB9_82A9_74F2302AC44C_.wvu.FilterData" localSheetId="1" hidden="1">'ΠΕΠ 2021-2027'!$A$6:$L$26</definedName>
    <definedName name="Z_2815567A_7377_4EB9_9BF7_BBE946E6DA8A_.wvu.FilterData" localSheetId="1" hidden="1">'ΠΕΠ 2021-2027'!$A$6:$L$26</definedName>
    <definedName name="Z_28186007_ED4F_420D_BAF9_F96711655184_.wvu.FilterData" localSheetId="1" hidden="1">'ΠΕΠ 2021-2027'!$A$6:$L$26</definedName>
    <definedName name="Z_28DC804A_4E94_4071_B367_9C056CD4D096_.wvu.FilterData" localSheetId="1" hidden="1">'ΠΕΠ 2021-2027'!$A$6:$L$26</definedName>
    <definedName name="Z_28E6BDBA_A0BB_4024_9015_5D9415504827_.wvu.FilterData" localSheetId="1" hidden="1">'ΠΕΠ 2021-2027'!$A$6:$L$26</definedName>
    <definedName name="Z_29247BB8_7BBF_49A2_8515_22C6D34D7486_.wvu.FilterData" localSheetId="1" hidden="1">'ΠΕΠ 2021-2027'!$A$6:$L$147</definedName>
    <definedName name="Z_293765F7_3A65_432B_9A16_602424395A83_.wvu.FilterData" localSheetId="1" hidden="1">'ΠΕΠ 2021-2027'!$A$6:$L$26</definedName>
    <definedName name="Z_29497CC0_EAAF_4E7C_94E7_1500D4219247_.wvu.FilterData" localSheetId="1" hidden="1">'ΠΕΠ 2021-2027'!$A$6:$L$26</definedName>
    <definedName name="Z_29D3D43C_6C62_4129_95B1_E9DFFEF48EFF_.wvu.FilterData" localSheetId="1" hidden="1">'ΠΕΠ 2021-2027'!$A$6:$L$26</definedName>
    <definedName name="Z_2A0EE006_C02B_463E_9CC5_5B0ABB940524_.wvu.FilterData" localSheetId="1" hidden="1">'ΠΕΠ 2021-2027'!$A$6:$L$26</definedName>
    <definedName name="Z_2A6CACDC_66C8_4874_8EA8_C8E9ED966A9C_.wvu.FilterData" localSheetId="1" hidden="1">'ΠΕΠ 2021-2027'!$A$6:$L$26</definedName>
    <definedName name="Z_2AC7D7D2_0A79_4D50_A694_574FF0238BE8_.wvu.FilterData" localSheetId="1" hidden="1">'ΠΕΠ 2021-2027'!$A$6:$L$26</definedName>
    <definedName name="Z_2ADFEE00_02AC_435D_8DBE_862926CF3E5C_.wvu.FilterData" localSheetId="1" hidden="1">'ΠΕΠ 2021-2027'!$A$6:$L$26</definedName>
    <definedName name="Z_2AE4066D_B9A6_4496_BE9A_D8BE6E9FE1DB_.wvu.FilterData" localSheetId="1" hidden="1">'ΠΕΠ 2021-2027'!$A$6:$L$147</definedName>
    <definedName name="Z_2B7954F7_A56F_4B1A_82B0_09CA62F330D2_.wvu.FilterData" localSheetId="1" hidden="1">'ΠΕΠ 2021-2027'!$A$6:$L$147</definedName>
    <definedName name="Z_2B8DD66E_0CE4_41A6_BEB9_6A6849D3DA4C_.wvu.FilterData" localSheetId="1" hidden="1">'ΠΕΠ 2021-2027'!$A$6:$L$26</definedName>
    <definedName name="Z_2BA8F799_C916_4812_B23B_86BAABCA3434_.wvu.FilterData" localSheetId="1" hidden="1">'ΠΕΠ 2021-2027'!$A$6:$L$26</definedName>
    <definedName name="Z_2BCFB5D4_4889_4B53_88EC_AF27BB158AA2_.wvu.FilterData" localSheetId="1" hidden="1">'ΠΕΠ 2021-2027'!$A$6:$L$26</definedName>
    <definedName name="Z_2BD1102C_A222_4534_AFF7_A27F05D0C8E6_.wvu.FilterData" localSheetId="1" hidden="1">'ΠΕΠ 2021-2027'!$A$6:$L$26</definedName>
    <definedName name="Z_2C077CA7_ACD9_48EF_B185_B8F631997A56_.wvu.FilterData" localSheetId="1" hidden="1">'ΠΕΠ 2021-2027'!$A$6:$L$26</definedName>
    <definedName name="Z_2C1E70E5_E6E1_4809_9C66_9497BCE2100F_.wvu.FilterData" localSheetId="1" hidden="1">'ΠΕΠ 2021-2027'!$A$6:$L$26</definedName>
    <definedName name="Z_2C45A5E0_E120_4832_861F_B7446E79AED4_.wvu.FilterData" localSheetId="1" hidden="1">'ΠΕΠ 2021-2027'!$A$6:$L$26</definedName>
    <definedName name="Z_2C6AC3D1_D5D4_4C13_8D0B_6DD6A6B770B6_.wvu.FilterData" localSheetId="1" hidden="1">'ΠΕΠ 2021-2027'!$A$6:$L$26</definedName>
    <definedName name="Z_2C9B1E0C_076A_47B4_BA11_FD33C0A56F51_.wvu.FilterData" localSheetId="1" hidden="1">'ΠΕΠ 2021-2027'!$A$6:$L$147</definedName>
    <definedName name="Z_2CA3470C_EEB5_409A_9010_CE0564E76491_.wvu.FilterData" localSheetId="1" hidden="1">'ΠΕΠ 2021-2027'!$A$6:$L$26</definedName>
    <definedName name="Z_2D0ED3C1_75F7_4CD9_9CA2_C48E210EC35E_.wvu.FilterData" localSheetId="1" hidden="1">'ΠΕΠ 2021-2027'!$A$6:$L$26</definedName>
    <definedName name="Z_2D60315F_CCFE_4EA5_8D69_84D3F3E21D13_.wvu.FilterData" localSheetId="1" hidden="1">'ΠΕΠ 2021-2027'!$A$6:$L$147</definedName>
    <definedName name="Z_2D6657E1_BD1C_4639_AD76_6F78BBF59280_.wvu.FilterData" localSheetId="1" hidden="1">'ΠΕΠ 2021-2027'!$A$6:$L$26</definedName>
    <definedName name="Z_2DFBBABC_FE0D_4957_AFE2_AFBFBADDF41E_.wvu.FilterData" localSheetId="1" hidden="1">'ΠΕΠ 2021-2027'!$A$6:$L$26</definedName>
    <definedName name="Z_2E2511CC_A41D_4853_BE16_57A6D9D71D28_.wvu.FilterData" localSheetId="1" hidden="1">'ΠΕΠ 2021-2027'!$A$6:$L$26</definedName>
    <definedName name="Z_2E2FB038_AEC8_4962_9C0F_8FE740FB8F50_.wvu.FilterData" localSheetId="1" hidden="1">'ΠΕΠ 2021-2027'!$A$6:$L$147</definedName>
    <definedName name="Z_2E388FC3_331A_400A_9852_499467B82A78_.wvu.FilterData" localSheetId="1" hidden="1">'ΠΕΠ 2021-2027'!$A$6:$L$26</definedName>
    <definedName name="Z_2E898182_930E_4707_A445_9D1A522B8AC6_.wvu.FilterData" localSheetId="1" hidden="1">'ΠΕΠ 2021-2027'!$A$6:$L$26</definedName>
    <definedName name="Z_2EE923F5_803B_4957_AB3B_7F0B384913A8_.wvu.FilterData" localSheetId="1" hidden="1">'ΠΕΠ 2021-2027'!$A$6:$L$26</definedName>
    <definedName name="Z_2F05ECCC_D908_40DD_8350_C7DD5EF75697_.wvu.FilterData" localSheetId="1" hidden="1">'ΠΕΠ 2021-2027'!$A$6:$L$26</definedName>
    <definedName name="Z_2FF8B385_54D3_490A_B181_B6E1DE78058F_.wvu.FilterData" localSheetId="1" hidden="1">'ΠΕΠ 2021-2027'!$A$6:$L$26</definedName>
    <definedName name="Z_307CAD2C_4C12_408D_93A7_96410B624349_.wvu.FilterData" localSheetId="1" hidden="1">'ΠΕΠ 2021-2027'!$A$6:$L$26</definedName>
    <definedName name="Z_3097C7A7_21EA_4748_8EAD_A0BB639F2EFD_.wvu.FilterData" localSheetId="1" hidden="1">'ΠΕΠ 2021-2027'!$A$6:$L$26</definedName>
    <definedName name="Z_30CD3B93_590A_4D2A_A9D2_39D9AE163B7C_.wvu.FilterData" localSheetId="1" hidden="1">'ΠΕΠ 2021-2027'!$A$6:$L$26</definedName>
    <definedName name="Z_30EFFE64_05A7_4F3E_AD35_746088C658E6_.wvu.FilterData" localSheetId="1" hidden="1">'ΠΕΠ 2021-2027'!$A$6:$L$26</definedName>
    <definedName name="Z_30EFFE64_05A7_4F3E_AD35_746088C658E6_.wvu.PrintArea" localSheetId="1" hidden="1">'ΠΕΠ 2021-2027'!$A$8:$L$147</definedName>
    <definedName name="Z_30EFFE64_05A7_4F3E_AD35_746088C658E6_.wvu.PrintTitles" localSheetId="1" hidden="1">'ΠΕΠ 2021-2027'!$1:$6</definedName>
    <definedName name="Z_30F48299_F940_47DA_89DA_BD5A7E656C3A_.wvu.FilterData" localSheetId="1" hidden="1">'ΠΕΠ 2021-2027'!$A$6:$L$26</definedName>
    <definedName name="Z_31010139_2B46_4732_94DD_B94D5D65088D_.wvu.FilterData" localSheetId="1" hidden="1">'ΠΕΠ 2021-2027'!$A$6:$L$26</definedName>
    <definedName name="Z_31575EA6_9D5D_495D_97C7_5A0D0A05B43D_.wvu.FilterData" localSheetId="1" hidden="1">'ΠΕΠ 2021-2027'!$A$6:$L$26</definedName>
    <definedName name="Z_3162E220_DBC2_4DF8_A9CA_6C0F4106D328_.wvu.FilterData" localSheetId="1" hidden="1">'ΠΕΠ 2021-2027'!$A$6:$L$147</definedName>
    <definedName name="Z_318C7E36_1091_44A6_BBD7_D40010025886_.wvu.FilterData" localSheetId="1" hidden="1">'ΠΕΠ 2021-2027'!$A$6:$L$26</definedName>
    <definedName name="Z_31BA062C_A11A_45AD_97FC_8B50892731EE_.wvu.FilterData" localSheetId="1" hidden="1">'ΠΕΠ 2021-2027'!$A$6:$L$147</definedName>
    <definedName name="Z_31BEDA35_BC43_455F_8E64_97D3E3ABA052_.wvu.FilterData" localSheetId="1" hidden="1">'ΠΕΠ 2021-2027'!$A$6:$L$26</definedName>
    <definedName name="Z_31CD93EF_879A_4658_941D_B906926DB4A9_.wvu.FilterData" localSheetId="1" hidden="1">'ΠΕΠ 2021-2027'!$A$6:$L$26</definedName>
    <definedName name="Z_3229B439_4699_4A1F_992C_CF08ED15DD22_.wvu.FilterData" localSheetId="1" hidden="1">'ΠΕΠ 2021-2027'!$A$6:$L$26</definedName>
    <definedName name="Z_324D7B5E_BB85_4D93_8E8C_0B5A0EF2277F_.wvu.FilterData" localSheetId="1" hidden="1">'ΠΕΠ 2021-2027'!$A$6:$L$26</definedName>
    <definedName name="Z_324FFE72_56B7_48E3_9D5D_A2F794354EB2_.wvu.FilterData" localSheetId="1" hidden="1">'ΠΕΠ 2021-2027'!$A$6:$L$26</definedName>
    <definedName name="Z_3251FF1D_62D7_4141_B443_A4385434C4DE_.wvu.FilterData" localSheetId="1" hidden="1">'ΠΕΠ 2021-2027'!$A$6:$L$26</definedName>
    <definedName name="Z_325D3C1B_87EA_4598_989C_3A35CF731B45_.wvu.FilterData" localSheetId="1" hidden="1">'ΠΕΠ 2021-2027'!$A$6:$L$26</definedName>
    <definedName name="Z_3278EA32_A1CA_4C85_B378_B637427554AC_.wvu.FilterData" localSheetId="1" hidden="1">'ΠΕΠ 2021-2027'!$A$6:$L$26</definedName>
    <definedName name="Z_327DB9AD_71BC_4746_A0BB_960CA335418A_.wvu.FilterData" localSheetId="1" hidden="1">'ΠΕΠ 2021-2027'!$A$6:$L$26</definedName>
    <definedName name="Z_32847CF2_8F46_4045_BF12_F5B3E029E34B_.wvu.FilterData" localSheetId="1" hidden="1">'ΠΕΠ 2021-2027'!$A$6:$L$26</definedName>
    <definedName name="Z_332C293C_16E5_4E6D_86E7_174EA2030152_.wvu.FilterData" localSheetId="1" hidden="1">'ΠΕΠ 2021-2027'!$A$6:$L$147</definedName>
    <definedName name="Z_333E582D_6B71_4F56_AC7F_2F5B75846777_.wvu.FilterData" localSheetId="1" hidden="1">'ΠΕΠ 2021-2027'!$A$6:$L$26</definedName>
    <definedName name="Z_334A0E31_A09D_41AA_8365_49AC30E2375A_.wvu.FilterData" localSheetId="1" hidden="1">'ΠΕΠ 2021-2027'!$A$6:$L$147</definedName>
    <definedName name="Z_334BB067_F9A8_4EC6_9A35_3CF79D5EC79B_.wvu.FilterData" localSheetId="1" hidden="1">'ΠΕΠ 2021-2027'!$A$6:$L$147</definedName>
    <definedName name="Z_33529DCC_23E6_46D9_B8A7_7C0EC1D12CE4_.wvu.FilterData" localSheetId="1" hidden="1">'ΠΕΠ 2021-2027'!$A$6:$L$26</definedName>
    <definedName name="Z_34269BEC_0D28_41E1_BA1A_1F398295744E_.wvu.FilterData" localSheetId="1" hidden="1">'ΠΕΠ 2021-2027'!$A$6:$L$26</definedName>
    <definedName name="Z_3454866D_D04E_453C_B90F_6795BDF5D376_.wvu.FilterData" localSheetId="1" hidden="1">'ΠΕΠ 2021-2027'!$A$6:$L$147</definedName>
    <definedName name="Z_3454866D_D04E_453C_B90F_6795BDF5D376_.wvu.PrintArea" localSheetId="1" hidden="1">'ΠΕΠ 2021-2027'!$A$8:$L$147</definedName>
    <definedName name="Z_3454866D_D04E_453C_B90F_6795BDF5D376_.wvu.PrintTitles" localSheetId="1" hidden="1">'ΠΕΠ 2021-2027'!$1:$6</definedName>
    <definedName name="Z_34687023_A35B_4946_BB82_70527E744764_.wvu.FilterData" localSheetId="1" hidden="1">'ΠΕΠ 2021-2027'!$A$6:$L$26</definedName>
    <definedName name="Z_34FA7E14_E313_479E_ABAD_9F38B311E7D1_.wvu.FilterData" localSheetId="1" hidden="1">'ΠΕΠ 2021-2027'!$A$6:$L$26</definedName>
    <definedName name="Z_34FFCA49_C0DA_407F_B244_E9F7989F3C94_.wvu.FilterData" localSheetId="1" hidden="1">'ΠΕΠ 2021-2027'!$A$6:$L$26</definedName>
    <definedName name="Z_35712142_8753_4E29_9DC4_6BB3B217926D_.wvu.FilterData" localSheetId="1" hidden="1">'ΠΕΠ 2021-2027'!$A$6:$L$26</definedName>
    <definedName name="Z_35BBD46F_648E_4B4D_82BD_0E9EB1C1CB84_.wvu.FilterData" localSheetId="1" hidden="1">'ΠΕΠ 2021-2027'!$A$6:$L$147</definedName>
    <definedName name="Z_35CFC975_B803_4678_A13D_F69AFB5F6900_.wvu.FilterData" localSheetId="1" hidden="1">'ΠΕΠ 2021-2027'!$A$6:$L$26</definedName>
    <definedName name="Z_35FB047D_FA7A_4F67_B287_408B23C2A02D_.wvu.FilterData" localSheetId="1" hidden="1">'ΠΕΠ 2021-2027'!$A$6:$L$26</definedName>
    <definedName name="Z_360C349A_ADA9_4634_A160_34098288F7E7_.wvu.FilterData" localSheetId="1" hidden="1">'ΠΕΠ 2021-2027'!$A$6:$L$26</definedName>
    <definedName name="Z_3610D9AD_15BB_40E3_BFAF_BE7E73663A66_.wvu.FilterData" localSheetId="1" hidden="1">'ΠΕΠ 2021-2027'!$A$6:$L$26</definedName>
    <definedName name="Z_362856C8_256B_4C0E_A3CF_24C2F8758157_.wvu.FilterData" localSheetId="1" hidden="1">'ΠΕΠ 2021-2027'!$A$6:$L$26</definedName>
    <definedName name="Z_363D0F9E_9BCB_474E_AF2A_85E582BE0F1B_.wvu.FilterData" localSheetId="1" hidden="1">'ΠΕΠ 2021-2027'!$A$6:$L$26</definedName>
    <definedName name="Z_364825E2_20E2_4268_9D7C_2268FB2CEB7C_.wvu.FilterData" localSheetId="1" hidden="1">'ΠΕΠ 2021-2027'!$A$6:$L$26</definedName>
    <definedName name="Z_3656EDEA_D11E_4B24_89BD_B9AD5AF764BB_.wvu.FilterData" localSheetId="1" hidden="1">'ΠΕΠ 2021-2027'!$A$6:$L$26</definedName>
    <definedName name="Z_369B4394_067E_4422_8E30_6E3BCB849C5A_.wvu.FilterData" localSheetId="1" hidden="1">'ΠΕΠ 2021-2027'!$A$6:$L$26</definedName>
    <definedName name="Z_36AA5294_E67A_48AC_8AE9_C1527F6E23EA_.wvu.FilterData" localSheetId="1" hidden="1">'ΠΕΠ 2021-2027'!$A$6:$L$26</definedName>
    <definedName name="Z_36B099F7_135D_4EC1_9655_958D117ED818_.wvu.FilterData" localSheetId="1" hidden="1">'ΠΕΠ 2021-2027'!$A$6:$L$147</definedName>
    <definedName name="Z_36D2F947_CAF9_4621_9ECB_EE69EC10F8C7_.wvu.FilterData" localSheetId="1" hidden="1">'ΠΕΠ 2021-2027'!$A$6:$L$26</definedName>
    <definedName name="Z_37542D9C_C870_4922_B250_AED39383DDCE_.wvu.FilterData" localSheetId="1" hidden="1">'ΠΕΠ 2021-2027'!$A$6:$L$147</definedName>
    <definedName name="Z_37819A29_4142_43FC_95B1_541BC463E881_.wvu.FilterData" localSheetId="1" hidden="1">'ΠΕΠ 2021-2027'!$A$6:$L$26</definedName>
    <definedName name="Z_3782342E_D3AD_41DE_8FE1_6092728B6DCE_.wvu.FilterData" localSheetId="1" hidden="1">'ΠΕΠ 2021-2027'!$A$6:$L$26</definedName>
    <definedName name="Z_37A43AF3_B7FE_4E00_B8E3_EBD9167934B0_.wvu.FilterData" localSheetId="1" hidden="1">'ΠΕΠ 2021-2027'!$A$6:$L$26</definedName>
    <definedName name="Z_37A4F3B1_ABAD_42BE_96D8_C76E1EB2FBC9_.wvu.FilterData" localSheetId="1" hidden="1">'ΠΕΠ 2021-2027'!$A$6:$L$26</definedName>
    <definedName name="Z_37A8FF25_5810_44B0_80F8_925E8099AF96_.wvu.FilterData" localSheetId="1" hidden="1">'ΠΕΠ 2021-2027'!$A$6:$L$147</definedName>
    <definedName name="Z_37A8FF25_5810_44B0_80F8_925E8099AF96_.wvu.PrintArea" localSheetId="1" hidden="1">'ΠΕΠ 2021-2027'!$A$8:$L$147</definedName>
    <definedName name="Z_37A8FF25_5810_44B0_80F8_925E8099AF96_.wvu.PrintTitles" localSheetId="1" hidden="1">'ΠΕΠ 2021-2027'!$1:$6</definedName>
    <definedName name="Z_37AD5DE9_CC62_4709_ACBC_EAA672590E26_.wvu.FilterData" localSheetId="1" hidden="1">'ΠΕΠ 2021-2027'!$A$6:$L$26</definedName>
    <definedName name="Z_37CB1E3C_E681_4178_B506_35A7470932FA_.wvu.FilterData" localSheetId="1" hidden="1">'ΠΕΠ 2021-2027'!$A$6:$L$26</definedName>
    <definedName name="Z_37DEF8C7_EF2A_4DCF_8F58_AC23F8BCDBEF_.wvu.FilterData" localSheetId="1" hidden="1">'ΠΕΠ 2021-2027'!$A$6:$L$147</definedName>
    <definedName name="Z_37F39758_02D0_4006_A2A2_09A562788060_.wvu.FilterData" localSheetId="1" hidden="1">'ΠΕΠ 2021-2027'!$A$6:$L$26</definedName>
    <definedName name="Z_383C5B77_CEB3_435B_8F76_AA322BE4DCBE_.wvu.FilterData" localSheetId="1" hidden="1">'ΠΕΠ 2021-2027'!$A$6:$L$26</definedName>
    <definedName name="Z_383C5B77_CEB3_435B_8F76_AA322BE4DCBE_.wvu.PrintArea" localSheetId="1" hidden="1">'ΠΕΠ 2021-2027'!$A$8:$L$147</definedName>
    <definedName name="Z_383C5B77_CEB3_435B_8F76_AA322BE4DCBE_.wvu.PrintTitles" localSheetId="1" hidden="1">'ΠΕΠ 2021-2027'!$1:$6</definedName>
    <definedName name="Z_383DCDDC_1CB1_46D5_BE92_DF814937EACC_.wvu.FilterData" localSheetId="1" hidden="1">'ΠΕΠ 2021-2027'!$A$6:$L$147</definedName>
    <definedName name="Z_385F271C_8F0D_47FF_89A5_5A4405D0B205_.wvu.FilterData" localSheetId="1" hidden="1">'ΠΕΠ 2021-2027'!$A$6:$L$26</definedName>
    <definedName name="Z_38741434_E183_4C05_AF91_09614FC2493E_.wvu.FilterData" localSheetId="1" hidden="1">'ΠΕΠ 2021-2027'!$A$6:$L$26</definedName>
    <definedName name="Z_38B4E8F6_C4F4_46C4_A200_AFD893DFD65E_.wvu.FilterData" localSheetId="1" hidden="1">'ΠΕΠ 2021-2027'!$A$6:$L$147</definedName>
    <definedName name="Z_38CD7CEE_73D2_42F4_B5AB_C69D6FF6B8D1_.wvu.FilterData" localSheetId="1" hidden="1">'ΠΕΠ 2021-2027'!$A$6:$L$26</definedName>
    <definedName name="Z_38DCB5DE_D212_40A1_BA1A_3DFC58BF448D_.wvu.FilterData" localSheetId="1" hidden="1">'ΠΕΠ 2021-2027'!$A$6:$L$147</definedName>
    <definedName name="Z_390E2C74_04DE_49ED_B898_919A24058BF9_.wvu.FilterData" localSheetId="1" hidden="1">'ΠΕΠ 2021-2027'!$A$6:$L$26</definedName>
    <definedName name="Z_39212DA4_635E_4837_AE5C_EA28C4C6B00B_.wvu.FilterData" localSheetId="1" hidden="1">'ΠΕΠ 2021-2027'!$A$6:$L$26</definedName>
    <definedName name="Z_3976AB01_8A26_4C08_AB67_BF8AB1191D71_.wvu.FilterData" localSheetId="1" hidden="1">'ΠΕΠ 2021-2027'!$A$6:$L$26</definedName>
    <definedName name="Z_39AD0762_8E85_4FB4_BDAE_32084A3AC864_.wvu.FilterData" localSheetId="1" hidden="1">'ΠΕΠ 2021-2027'!$A$6:$L$26</definedName>
    <definedName name="Z_39EB371A_2008_4CEC_A83F_36FA46B51A6B_.wvu.FilterData" localSheetId="1" hidden="1">'ΠΕΠ 2021-2027'!$A$6:$L$147</definedName>
    <definedName name="Z_3A5C74CB_BB10_46EF_9EED_81690793536E_.wvu.FilterData" localSheetId="1" hidden="1">'ΠΕΠ 2021-2027'!$A$6:$L$26</definedName>
    <definedName name="Z_3A86FE6E_0A4E_4D9D_BD88_E5D6E7E46D0D_.wvu.FilterData" localSheetId="1" hidden="1">'ΠΕΠ 2021-2027'!$A$6:$L$26</definedName>
    <definedName name="Z_3A879540_A9CC_4834_BEE4_EC066E5C195D_.wvu.FilterData" localSheetId="1" hidden="1">'ΠΕΠ 2021-2027'!$A$6:$L$26</definedName>
    <definedName name="Z_3AA53326_805C_479F_A45F_10C7665D9AE4_.wvu.FilterData" localSheetId="1" hidden="1">'ΠΕΠ 2021-2027'!$A$6:$L$26</definedName>
    <definedName name="Z_3AAD5A91_3393_4ED7_AD16_287BCC6AD4C9_.wvu.FilterData" localSheetId="1" hidden="1">'ΠΕΠ 2021-2027'!$A$6:$L$26</definedName>
    <definedName name="Z_3ABAA496_7F8E_41C4_B67E_17C5C491F6D3_.wvu.FilterData" localSheetId="1" hidden="1">'ΠΕΠ 2021-2027'!$A$6:$L$26</definedName>
    <definedName name="Z_3ACE0953_2668_4E60_94E1_4185EDBC660C_.wvu.FilterData" localSheetId="1" hidden="1">'ΠΕΠ 2021-2027'!$A$6:$L$26</definedName>
    <definedName name="Z_3AEB9BCB_5CE5_4345_9E8B_733BA7179F61_.wvu.FilterData" localSheetId="1" hidden="1">'ΠΕΠ 2021-2027'!$A$6:$L$147</definedName>
    <definedName name="Z_3AF5C9B5_1881_46CF_9692_4DECBB4FD829_.wvu.FilterData" localSheetId="1" hidden="1">'ΠΕΠ 2021-2027'!$A$6:$L$26</definedName>
    <definedName name="Z_3B120E06_583E_4B47_828D_20285420016A_.wvu.FilterData" localSheetId="1" hidden="1">'ΠΕΠ 2021-2027'!$A$6:$L$26</definedName>
    <definedName name="Z_3B321FF9_5099_45AB_9B83_0E3B14CB1DDC_.wvu.FilterData" localSheetId="1" hidden="1">'ΠΕΠ 2021-2027'!$A$6:$L$26</definedName>
    <definedName name="Z_3B44AACA_2909_4C67_9D30_A5607A50E129_.wvu.FilterData" localSheetId="1" hidden="1">'ΠΕΠ 2021-2027'!$A$6:$L$147</definedName>
    <definedName name="Z_3B946345_E83F_4757_850B_1AE94C8A7011_.wvu.FilterData" localSheetId="1" hidden="1">'ΠΕΠ 2021-2027'!$A$6:$L$26</definedName>
    <definedName name="Z_3BADD84F_3876_4566_AAC6_CB3DE2D0B02B_.wvu.FilterData" localSheetId="1" hidden="1">'ΠΕΠ 2021-2027'!$A$6:$L$147</definedName>
    <definedName name="Z_3BC5228F_6E5B_4955_B857_F76106EC8D0E_.wvu.FilterData" localSheetId="1" hidden="1">'ΠΕΠ 2021-2027'!$A$6:$L$147</definedName>
    <definedName name="Z_3C482716_4092_44DF_9F51_E3B229FCD6EE_.wvu.FilterData" localSheetId="1" hidden="1">'ΠΕΠ 2021-2027'!$A$6:$L$147</definedName>
    <definedName name="Z_3CA4982D_BDB3_44E6_B884_7090963B20EC_.wvu.FilterData" localSheetId="1" hidden="1">'ΠΕΠ 2021-2027'!$A$6:$L$26</definedName>
    <definedName name="Z_3CBC0BBA_3A9A_4964_B0E6_CEE1B1152D43_.wvu.FilterData" localSheetId="1" hidden="1">'ΠΕΠ 2021-2027'!$A$6:$L$26</definedName>
    <definedName name="Z_3D2FE566_0B05_40E5_8185_69B2CD98E0AE_.wvu.FilterData" localSheetId="1" hidden="1">'ΠΕΠ 2021-2027'!$A$6:$L$26</definedName>
    <definedName name="Z_3D64648E_9F5A_4F6B_9B5C_5D6B4D2F8E44_.wvu.FilterData" localSheetId="1" hidden="1">'ΠΕΠ 2021-2027'!$A$6:$L$26</definedName>
    <definedName name="Z_3D64805E_0B78_48E3_B1B3_5324FCE63F57_.wvu.FilterData" localSheetId="1" hidden="1">'ΠΕΠ 2021-2027'!$A$6:$L$26</definedName>
    <definedName name="Z_3D692AC9_0935_46B1_97F2_5494F64B3B76_.wvu.FilterData" localSheetId="1" hidden="1">'ΠΕΠ 2021-2027'!$A$6:$L$26</definedName>
    <definedName name="Z_3D964738_2CC5_4727_B18E_454588A85624_.wvu.FilterData" localSheetId="1" hidden="1">'ΠΕΠ 2021-2027'!$A$6:$L$26</definedName>
    <definedName name="Z_3DA07A05_E52F_49FA_8D64_1EE03D445BF1_.wvu.FilterData" localSheetId="1" hidden="1">'ΠΕΠ 2021-2027'!$A$6:$L$26</definedName>
    <definedName name="Z_3DB4D077_68C6_4846_904E_D674074AD2D4_.wvu.FilterData" localSheetId="1" hidden="1">'ΠΕΠ 2021-2027'!$A$6:$L$26</definedName>
    <definedName name="Z_3DCDCB3D_84EE_4795_AECE_3D70A120465D_.wvu.FilterData" localSheetId="1" hidden="1">'ΠΕΠ 2021-2027'!$A$6:$L$26</definedName>
    <definedName name="Z_3E0056CD_4C30_4DD3_8751_6E91C6EFE3E7_.wvu.FilterData" localSheetId="1" hidden="1">'ΠΕΠ 2021-2027'!$A$6:$L$26</definedName>
    <definedName name="Z_3E1E1248_52AB_4BD9_8708_D57E4AEED2AF_.wvu.FilterData" localSheetId="1" hidden="1">'ΠΕΠ 2021-2027'!$A$6:$L$147</definedName>
    <definedName name="Z_3E3528E1_5718_4681_8A79_2986A2122443_.wvu.FilterData" localSheetId="1" hidden="1">'ΠΕΠ 2021-2027'!$A$6:$L$26</definedName>
    <definedName name="Z_3E4DA169_0E11_4956_A626_CB759E2CB16C_.wvu.FilterData" localSheetId="1" hidden="1">'ΠΕΠ 2021-2027'!$A$6:$L$26</definedName>
    <definedName name="Z_3E641344_C879_4038_8535_F6574D8AA63A_.wvu.FilterData" localSheetId="1" hidden="1">'ΠΕΠ 2021-2027'!$A$6:$L$26</definedName>
    <definedName name="Z_3EA0B7A2_D6E9_4793_8E0A_D868282D71E4_.wvu.FilterData" localSheetId="1" hidden="1">'ΠΕΠ 2021-2027'!$A$6:$L$26</definedName>
    <definedName name="Z_3EAEA378_3696_4075_8F58_AB1F78E0A4FF_.wvu.FilterData" localSheetId="1" hidden="1">'ΠΕΠ 2021-2027'!$A$6:$L$26</definedName>
    <definedName name="Z_3EB6DC9C_F5B2_47FE_84E7_A990AB1F6B04_.wvu.FilterData" localSheetId="1" hidden="1">'ΠΕΠ 2021-2027'!$A$6:$L$147</definedName>
    <definedName name="Z_3EB6DC9C_F5B2_47FE_84E7_A990AB1F6B04_.wvu.PrintArea" localSheetId="1" hidden="1">'ΠΕΠ 2021-2027'!$A$8:$L$147</definedName>
    <definedName name="Z_3EB6DC9C_F5B2_47FE_84E7_A990AB1F6B04_.wvu.PrintTitles" localSheetId="1" hidden="1">'ΠΕΠ 2021-2027'!$1:$6</definedName>
    <definedName name="Z_3EF7F620_5FB2_4028_B35C_68951A132A93_.wvu.FilterData" localSheetId="1" hidden="1">'ΠΕΠ 2021-2027'!$A$6:$L$26</definedName>
    <definedName name="Z_3F0839B3_10AF_447E_B1B1_51F8D80F5EC9_.wvu.FilterData" localSheetId="1" hidden="1">'ΠΕΠ 2021-2027'!$A$6:$L$26</definedName>
    <definedName name="Z_3F122705_B20D_4B5F_88A2_48408051EC07_.wvu.FilterData" localSheetId="1" hidden="1">'ΠΕΠ 2021-2027'!$A$6:$L$26</definedName>
    <definedName name="Z_3F215A75_507F_4A7C_94AF_F583B0E6EE21_.wvu.FilterData" localSheetId="1" hidden="1">'ΠΕΠ 2021-2027'!$A$6:$L$147</definedName>
    <definedName name="Z_3F303109_44BE_430E_931F_C99A34E4FC45_.wvu.FilterData" localSheetId="1" hidden="1">'ΠΕΠ 2021-2027'!$A$6:$L$147</definedName>
    <definedName name="Z_3F321223_86EF_4831_A563_038DA38D2A25_.wvu.FilterData" localSheetId="1" hidden="1">'ΠΕΠ 2021-2027'!$A$6:$L$26</definedName>
    <definedName name="Z_3F4694F6_8651_4C64_A80F_A6D9C0B5D061_.wvu.FilterData" localSheetId="1" hidden="1">'ΠΕΠ 2021-2027'!$A$6:$L$26</definedName>
    <definedName name="Z_3F52C931_322D_4F38_9C5D_D5F66CC0AB02_.wvu.FilterData" localSheetId="1" hidden="1">'ΠΕΠ 2021-2027'!$A$6:$L$26</definedName>
    <definedName name="Z_3FB6C884_B293_41D7_AB63_775945C261BF_.wvu.FilterData" localSheetId="1" hidden="1">'ΠΕΠ 2021-2027'!$A$6:$L$26</definedName>
    <definedName name="Z_3FE20C38_3C5B_47AD_A7FD_95DB38CF45A0_.wvu.FilterData" localSheetId="1" hidden="1">'ΠΕΠ 2021-2027'!$A$6:$L$26</definedName>
    <definedName name="Z_3FF617E6_8007_423F_ACB6_91AC025F85DD_.wvu.FilterData" localSheetId="1" hidden="1">'ΠΕΠ 2021-2027'!$A$6:$L$26</definedName>
    <definedName name="Z_3FFF6230_F7F4_48EF_B5FB_DD48DBBF9736_.wvu.FilterData" localSheetId="1" hidden="1">'ΠΕΠ 2021-2027'!$A$6:$L$26</definedName>
    <definedName name="Z_403DAFDD_083B_4975_A35B_82A0FFB78182_.wvu.FilterData" localSheetId="1" hidden="1">'ΠΕΠ 2021-2027'!$A$6:$L$26</definedName>
    <definedName name="Z_40407E69_3714_4438_865D_D96C0D58522E_.wvu.FilterData" localSheetId="1" hidden="1">'ΠΕΠ 2021-2027'!$A$6:$L$147</definedName>
    <definedName name="Z_40407E69_3714_4438_865D_D96C0D58522E_.wvu.PrintArea" localSheetId="1" hidden="1">'ΠΕΠ 2021-2027'!$A$8:$L$147</definedName>
    <definedName name="Z_40407E69_3714_4438_865D_D96C0D58522E_.wvu.PrintTitles" localSheetId="1" hidden="1">'ΠΕΠ 2021-2027'!$1:$6</definedName>
    <definedName name="Z_406A3644_4E23_4F31_A311_1D124A1BFA66_.wvu.FilterData" localSheetId="1" hidden="1">'ΠΕΠ 2021-2027'!$A$6:$L$26</definedName>
    <definedName name="Z_40BC5D66_760F_482A_8701_04A5CDA79AC6_.wvu.FilterData" localSheetId="1" hidden="1">'ΠΕΠ 2021-2027'!$A$6:$L$26</definedName>
    <definedName name="Z_415C55CB_BDA2_4731_AC33_555681C70007_.wvu.FilterData" localSheetId="1" hidden="1">'ΠΕΠ 2021-2027'!$A$6:$L$26</definedName>
    <definedName name="Z_4183180C_212E_488E_BEA4_AEEFD4D60CAA_.wvu.FilterData" localSheetId="1" hidden="1">'ΠΕΠ 2021-2027'!$A$6:$L$26</definedName>
    <definedName name="Z_41858CE3_7A2A_4636_ADF7_AE9E6380727B_.wvu.FilterData" localSheetId="1" hidden="1">'ΠΕΠ 2021-2027'!$A$6:$L$26</definedName>
    <definedName name="Z_41C18EF6_5DC6_4538_8FB5_3E6ACE2C35F7_.wvu.FilterData" localSheetId="1" hidden="1">'ΠΕΠ 2021-2027'!$A$6:$L$147</definedName>
    <definedName name="Z_41CD7859_4005_4252_AB5B_108BEA1FCBC3_.wvu.FilterData" localSheetId="1" hidden="1">'ΠΕΠ 2021-2027'!$A$6:$L$26</definedName>
    <definedName name="Z_41F3AE9A_47C8_44FA_872C_C0E64BF57948_.wvu.FilterData" localSheetId="1" hidden="1">'ΠΕΠ 2021-2027'!$A$6:$L$26</definedName>
    <definedName name="Z_4202282E_9E2D_48FA_AE20_1B319E2ED01C_.wvu.FilterData" localSheetId="1" hidden="1">'ΠΕΠ 2021-2027'!$A$6:$L$26</definedName>
    <definedName name="Z_427D3DB1_87D6_476B_993F_313C895C69EB_.wvu.FilterData" localSheetId="1" hidden="1">'ΠΕΠ 2021-2027'!$A$6:$L$26</definedName>
    <definedName name="Z_428CB13D_4937_47B5_8842_5A62DE488928_.wvu.FilterData" localSheetId="1" hidden="1">'ΠΕΠ 2021-2027'!$A$6:$L$26</definedName>
    <definedName name="Z_42A19B34_8879_4339_A66E_712861F1D353_.wvu.FilterData" localSheetId="1" hidden="1">'ΠΕΠ 2021-2027'!$A$6:$L$26</definedName>
    <definedName name="Z_42B51755_8C59_40C7_9A73_D68809E45A2F_.wvu.FilterData" localSheetId="1" hidden="1">'ΠΕΠ 2021-2027'!$A$6:$L$26</definedName>
    <definedName name="Z_42B9DA87_A8E2_4E33_B6D1_10E716AA1D94_.wvu.FilterData" localSheetId="1" hidden="1">'ΠΕΠ 2021-2027'!$A$6:$L$26</definedName>
    <definedName name="Z_42BF7F24_79BF_4CAF_9061_182AEFBE4EA9_.wvu.FilterData" localSheetId="1" hidden="1">'ΠΕΠ 2021-2027'!$A$6:$L$26</definedName>
    <definedName name="Z_437F8332_8990_4F65_A55F_211964FC6FA0_.wvu.FilterData" localSheetId="1" hidden="1">'ΠΕΠ 2021-2027'!$A$6:$L$26</definedName>
    <definedName name="Z_439A7412_5F1A_4505_AAAE_6073658D7B58_.wvu.FilterData" localSheetId="1" hidden="1">'ΠΕΠ 2021-2027'!$A$6:$L$26</definedName>
    <definedName name="Z_439CB08F_727F_45D4_AF5D_52ED5119046F_.wvu.FilterData" localSheetId="1" hidden="1">'ΠΕΠ 2021-2027'!$A$6:$L$147</definedName>
    <definedName name="Z_43FAD643_D3D0_4C56_A2BC_8FDF3DECC01E_.wvu.FilterData" localSheetId="1" hidden="1">'ΠΕΠ 2021-2027'!$A$6:$L$26</definedName>
    <definedName name="Z_43FDCD1F_75CE_4804_B71E_4684176CC258_.wvu.FilterData" localSheetId="1" hidden="1">'ΠΕΠ 2021-2027'!$A$6:$L$26</definedName>
    <definedName name="Z_44096B8D_1679_43F4_AC66_0870D6B6BEFF_.wvu.FilterData" localSheetId="1" hidden="1">'ΠΕΠ 2021-2027'!$A$6:$L$26</definedName>
    <definedName name="Z_44610583_34F0_46E0_BFA2_3D6043D203F1_.wvu.FilterData" localSheetId="1" hidden="1">'ΠΕΠ 2021-2027'!$A$6:$L$26</definedName>
    <definedName name="Z_44695DF0_2CD7_4E45_9741_40FA63336734_.wvu.FilterData" localSheetId="1" hidden="1">'ΠΕΠ 2021-2027'!$A$6:$L$26</definedName>
    <definedName name="Z_449AE848_F761_4654_855C_F771CCDE1577_.wvu.FilterData" localSheetId="1" hidden="1">'ΠΕΠ 2021-2027'!$A$6:$L$26</definedName>
    <definedName name="Z_44AF8D00_7E77_4A1D_A6D0_DBE8CC77B0F1_.wvu.FilterData" localSheetId="1" hidden="1">'ΠΕΠ 2021-2027'!$A$6:$L$26</definedName>
    <definedName name="Z_44C3DD88_7F26_4C77_B50D_5BC81EA4C4BA_.wvu.FilterData" localSheetId="1" hidden="1">'ΠΕΠ 2021-2027'!$A$6:$L$26</definedName>
    <definedName name="Z_44CC53AE_5265_4E4A_B89F_678A6FC1E2CD_.wvu.FilterData" localSheetId="1" hidden="1">'ΠΕΠ 2021-2027'!$A$6:$L$26</definedName>
    <definedName name="Z_44CE542B_5335_491A_918B_5607345C111A_.wvu.FilterData" localSheetId="1" hidden="1">'ΠΕΠ 2021-2027'!$A$6:$L$26</definedName>
    <definedName name="Z_44DBD889_EFC2_4560_AE80_82A25AC4394F_.wvu.FilterData" localSheetId="1" hidden="1">'ΠΕΠ 2021-2027'!$A$6:$L$26</definedName>
    <definedName name="Z_45035F79_8125_4F5E_A1D7_567FA4494299_.wvu.FilterData" localSheetId="1" hidden="1">'ΠΕΠ 2021-2027'!$A$6:$L$26</definedName>
    <definedName name="Z_45553D51_9888_436D_9DE5_07C3703EE79C_.wvu.FilterData" localSheetId="1" hidden="1">'ΠΕΠ 2021-2027'!$A$6:$L$26</definedName>
    <definedName name="Z_457945D6_4DF2_4A8A_B6A0_41AFA404B4F8_.wvu.FilterData" localSheetId="1" hidden="1">'ΠΕΠ 2021-2027'!$A$6:$L$26</definedName>
    <definedName name="Z_4587E28C_DFA2_41A7_A995_ABCC8B7E6676_.wvu.FilterData" localSheetId="1" hidden="1">'ΠΕΠ 2021-2027'!$A$6:$L$26</definedName>
    <definedName name="Z_45B0405B_7FB7_4E69_B4E4_F1C48BD3E050_.wvu.FilterData" localSheetId="1" hidden="1">'ΠΕΠ 2021-2027'!$A$6:$L$26</definedName>
    <definedName name="Z_4605E1ED_74AC_4059_9C5C_9A4859040DBE_.wvu.FilterData" localSheetId="1" hidden="1">'ΠΕΠ 2021-2027'!$A$6:$L$26</definedName>
    <definedName name="Z_46C46485_D720_4A5E_8F6F_AE770C03BBB4_.wvu.FilterData" localSheetId="1" hidden="1">'ΠΕΠ 2021-2027'!$A$6:$L$26</definedName>
    <definedName name="Z_46E41584_491C_4513_8E60_678A7D978BE3_.wvu.FilterData" localSheetId="1" hidden="1">'ΠΕΠ 2021-2027'!$A$6:$L$147</definedName>
    <definedName name="Z_46E63F34_EB1D_430C_8E82_2DEFAB05F00B_.wvu.FilterData" localSheetId="1" hidden="1">'ΠΕΠ 2021-2027'!$A$6:$L$26</definedName>
    <definedName name="Z_46EEC4CD_DC56_4240_97D1_154F5A75CAB0_.wvu.FilterData" localSheetId="1" hidden="1">'ΠΕΠ 2021-2027'!$A$6:$L$26</definedName>
    <definedName name="Z_47287472_85D6_4B98_84EC_45935ADCA8B0_.wvu.FilterData" localSheetId="1" hidden="1">'ΠΕΠ 2021-2027'!$A$6:$L$26</definedName>
    <definedName name="Z_472EBE47_CE17_4FEC_AAF5_7E6FF0FD11C3_.wvu.FilterData" localSheetId="1" hidden="1">'ΠΕΠ 2021-2027'!$A$6:$L$26</definedName>
    <definedName name="Z_47AA0354_3994_4988_9B37_CC2A9F7A5842_.wvu.FilterData" localSheetId="1" hidden="1">'ΠΕΠ 2021-2027'!$A$6:$L$26</definedName>
    <definedName name="Z_47C41B50_257D_4A2D_92E8_1405B1935F2F_.wvu.FilterData" localSheetId="1" hidden="1">'ΠΕΠ 2021-2027'!$A$6:$L$26</definedName>
    <definedName name="Z_47EA8723_A757_4075_A143_F80A678964F0_.wvu.FilterData" localSheetId="1" hidden="1">'ΠΕΠ 2021-2027'!$A$6:$L$26</definedName>
    <definedName name="Z_483C9C1F_AA80_4094_A81D_F162DB9C00C9_.wvu.FilterData" localSheetId="1" hidden="1">'ΠΕΠ 2021-2027'!$A$6:$L$26</definedName>
    <definedName name="Z_4864F1CB_ED33_4756_B47D_398B8D4FD48D_.wvu.FilterData" localSheetId="1" hidden="1">'ΠΕΠ 2021-2027'!$A$6:$L$26</definedName>
    <definedName name="Z_487ADB88_5346_4D7E_857F_D6B68F1D4616_.wvu.FilterData" localSheetId="1" hidden="1">'ΠΕΠ 2021-2027'!$A$6:$L$26</definedName>
    <definedName name="Z_489191AB_3882_4843_8121_4D3C1D2245D7_.wvu.FilterData" localSheetId="1" hidden="1">'ΠΕΠ 2021-2027'!$A$1:$L$26</definedName>
    <definedName name="Z_48AF4B0E_7C23_46CB_AF34_E55D858EC98F_.wvu.FilterData" localSheetId="1" hidden="1">'ΠΕΠ 2021-2027'!$A$6:$L$26</definedName>
    <definedName name="Z_48F96B58_FE39_46EC_9859_292B5925E0BD_.wvu.FilterData" localSheetId="1" hidden="1">'ΠΕΠ 2021-2027'!$A$6:$L$26</definedName>
    <definedName name="Z_491969B3_0EFF_4DC4_A875_F7604C0814DE_.wvu.FilterData" localSheetId="1" hidden="1">'ΠΕΠ 2021-2027'!$A$6:$L$26</definedName>
    <definedName name="Z_491969B3_0EFF_4DC4_A875_F7604C0814DE_.wvu.PrintArea" localSheetId="1" hidden="1">'ΠΕΠ 2021-2027'!$A$8:$L$147</definedName>
    <definedName name="Z_491969B3_0EFF_4DC4_A875_F7604C0814DE_.wvu.PrintTitles" localSheetId="1" hidden="1">'ΠΕΠ 2021-2027'!$1:$6</definedName>
    <definedName name="Z_498558DE_03E4_49B0_9505_FFE633187273_.wvu.FilterData" localSheetId="1" hidden="1">'ΠΕΠ 2021-2027'!$A$6:$L$26</definedName>
    <definedName name="Z_49D7D965_8292_43B7_A63C_7D1F6C4B9308_.wvu.FilterData" localSheetId="1" hidden="1">'ΠΕΠ 2021-2027'!$A$6:$L$26</definedName>
    <definedName name="Z_4A0A7984_CDC1_4BA5_A2AC_7C6C12D65FF0_.wvu.FilterData" localSheetId="1" hidden="1">'ΠΕΠ 2021-2027'!$A$6:$L$26</definedName>
    <definedName name="Z_4A5835AE_1CB5_4664_AAD9_3BA156BFB75C_.wvu.FilterData" localSheetId="1" hidden="1">'ΠΕΠ 2021-2027'!$A$6:$L$26</definedName>
    <definedName name="Z_4A7A0563_F51E_4201_B92D_03716E453B18_.wvu.FilterData" localSheetId="1" hidden="1">'ΠΕΠ 2021-2027'!$A$6:$L$26</definedName>
    <definedName name="Z_4A7E2475_7D76_4D27_A3EB_9AEB0D004EAD_.wvu.FilterData" localSheetId="1" hidden="1">'ΠΕΠ 2021-2027'!$A$6:$L$26</definedName>
    <definedName name="Z_4ABA231B_D40C_4523_91B6_2E392EF4CED0_.wvu.FilterData" localSheetId="1" hidden="1">'ΠΕΠ 2021-2027'!$A$6:$L$26</definedName>
    <definedName name="Z_4AF3D439_0A07_4696_A29C_824E02265ECD_.wvu.FilterData" localSheetId="1" hidden="1">'ΠΕΠ 2021-2027'!$A$6:$L$147</definedName>
    <definedName name="Z_4B01633C_169D_4ECD_B9C1_5F8FBD305A1A_.wvu.FilterData" localSheetId="1" hidden="1">'ΠΕΠ 2021-2027'!$A$6:$L$26</definedName>
    <definedName name="Z_4B44F2C4_6886_4DD3_8E62_D105700A1B52_.wvu.FilterData" localSheetId="1" hidden="1">'ΠΕΠ 2021-2027'!$A$6:$L$26</definedName>
    <definedName name="Z_4BB1D0A3_D8D4_4215_B844_3EA01612854B_.wvu.FilterData" localSheetId="1" hidden="1">'ΠΕΠ 2021-2027'!$A$6:$L$26</definedName>
    <definedName name="Z_4BB8C6F4_FDBE_4351_9315_CCA91AE946B8_.wvu.FilterData" localSheetId="1" hidden="1">'ΠΕΠ 2021-2027'!$A$6:$L$26</definedName>
    <definedName name="Z_4BCCA0C1_38D5_4B8F_BB32_A93A3468C7C4_.wvu.FilterData" localSheetId="1" hidden="1">'ΠΕΠ 2021-2027'!$A$6:$L$26</definedName>
    <definedName name="Z_4BD90F1D_1657_4372_BBE5_AD8D931B0B63_.wvu.FilterData" localSheetId="1" hidden="1">'ΠΕΠ 2021-2027'!$A$6:$L$147</definedName>
    <definedName name="Z_4BF03B80_6478_44ED_B328_F035685C7468_.wvu.FilterData" localSheetId="1" hidden="1">'ΠΕΠ 2021-2027'!$A$6:$L$147</definedName>
    <definedName name="Z_4C4A66C3_BB82_4F81_91E9_B47E310D8797_.wvu.FilterData" localSheetId="1" hidden="1">'ΠΕΠ 2021-2027'!$A$6:$L$26</definedName>
    <definedName name="Z_4CB1C4A4_C26A_4EC9_9A9B_85069E45B495_.wvu.FilterData" localSheetId="1" hidden="1">'ΠΕΠ 2021-2027'!$A$6:$L$147</definedName>
    <definedName name="Z_4CBB22C4_A03B_4E63_8F32_A33A1304D26B_.wvu.FilterData" localSheetId="1" hidden="1">'ΠΕΠ 2021-2027'!$A$6:$L$26</definedName>
    <definedName name="Z_4CC8FB25_7B13_4E8C_B035_862535E56FA9_.wvu.FilterData" localSheetId="1" hidden="1">'ΠΕΠ 2021-2027'!$A$6:$L$26</definedName>
    <definedName name="Z_4CDA7689_1A3A_4F50_9F25_36C17DA733E2_.wvu.FilterData" localSheetId="1" hidden="1">'ΠΕΠ 2021-2027'!$A$6:$L$147</definedName>
    <definedName name="Z_4CF73441_C09D_4895_AE21_83955F896200_.wvu.FilterData" localSheetId="1" hidden="1">'ΠΕΠ 2021-2027'!$A$6:$L$147</definedName>
    <definedName name="Z_4D10C5BA_C4C9_48F8_A586_C28F168DCB3B_.wvu.FilterData" localSheetId="1" hidden="1">'ΠΕΠ 2021-2027'!$A$6:$L$26</definedName>
    <definedName name="Z_4D594620_BD2D_4D23_A7E7_70BBB53E6274_.wvu.FilterData" localSheetId="1" hidden="1">'ΠΕΠ 2021-2027'!$A$6:$L$26</definedName>
    <definedName name="Z_4D59B2DD_5552_4CC3_953A_ECEAE2F028C2_.wvu.FilterData" localSheetId="1" hidden="1">'ΠΕΠ 2021-2027'!$A$6:$L$147</definedName>
    <definedName name="Z_4D65B870_9971_44F4_A3C0_7BBFEF43B451_.wvu.FilterData" localSheetId="1" hidden="1">'ΠΕΠ 2021-2027'!$A$6:$L$26</definedName>
    <definedName name="Z_4D6C553B_73EA_46E7_BD68_C1FCEB550549_.wvu.FilterData" localSheetId="1" hidden="1">'ΠΕΠ 2021-2027'!$A$6:$L$147</definedName>
    <definedName name="Z_4D6F03F4_FB26_45E5_AA70_54701F3A3490_.wvu.FilterData" localSheetId="1" hidden="1">'ΠΕΠ 2021-2027'!$A$6:$L$26</definedName>
    <definedName name="Z_4D932CD7_E05F_42D8_86AD_41CB4DF78524_.wvu.FilterData" localSheetId="1" hidden="1">'ΠΕΠ 2021-2027'!$A$6:$L$26</definedName>
    <definedName name="Z_4DAB23B2_A9C3_4D3C_98AC_30299F9FEF73_.wvu.FilterData" localSheetId="1" hidden="1">'ΠΕΠ 2021-2027'!$A$6:$L$26</definedName>
    <definedName name="Z_4DC4B7E6_575D_474A_B475_381A22C7847C_.wvu.FilterData" localSheetId="1" hidden="1">'ΠΕΠ 2021-2027'!$A$6:$L$26</definedName>
    <definedName name="Z_4DFC57BF_AC93_4F77_876A_C58AD3A9D8EA_.wvu.FilterData" localSheetId="1" hidden="1">'ΠΕΠ 2021-2027'!$A$6:$L$26</definedName>
    <definedName name="Z_4E09ACC4_F567_4DDF_BF26_56A9C0291425_.wvu.FilterData" localSheetId="1" hidden="1">'ΠΕΠ 2021-2027'!$A$6:$L$26</definedName>
    <definedName name="Z_4E532512_A586_4D11_B8F6_BC0EA5D6E123_.wvu.FilterData" localSheetId="1" hidden="1">'ΠΕΠ 2021-2027'!$A$6:$L$26</definedName>
    <definedName name="Z_4ECEFE60_0C2A_4E6D_A766_4920E3C68CAF_.wvu.FilterData" localSheetId="1" hidden="1">'ΠΕΠ 2021-2027'!$A$6:$L$26</definedName>
    <definedName name="Z_4ED69838_5FCE_4628_850A_87DCC1049736_.wvu.FilterData" localSheetId="1" hidden="1">'ΠΕΠ 2021-2027'!$A$6:$L$26</definedName>
    <definedName name="Z_4F1E5D9D_E203_463B_BE3A_808469FB713A_.wvu.FilterData" localSheetId="1" hidden="1">'ΠΕΠ 2021-2027'!$A$6:$L$147</definedName>
    <definedName name="Z_4F22522A_7268_4335_9F59_2A4DEC6229E0_.wvu.FilterData" localSheetId="1" hidden="1">'ΠΕΠ 2021-2027'!$A$6:$L$26</definedName>
    <definedName name="Z_4F2D676C_3C55_486E_A4B7_8DF356FB32CD_.wvu.FilterData" localSheetId="1" hidden="1">'ΠΕΠ 2021-2027'!$A$6:$L$26</definedName>
    <definedName name="Z_4F432F15_7606_466C_9011_F150D8A5CB14_.wvu.FilterData" localSheetId="1" hidden="1">'ΠΕΠ 2021-2027'!$A$6:$L$147</definedName>
    <definedName name="Z_4F5CCEF5_8A5B_41D6_B1EE_50915788185F_.wvu.FilterData" localSheetId="1" hidden="1">'ΠΕΠ 2021-2027'!$A$6:$L$26</definedName>
    <definedName name="Z_4F7A48B0_9102_4314_81E7_9980734014DD_.wvu.FilterData" localSheetId="1" hidden="1">'ΠΕΠ 2021-2027'!$A$6:$L$26</definedName>
    <definedName name="Z_4F7F472D_7622_4115_BC2A_96CBFA7D83BB_.wvu.FilterData" localSheetId="1" hidden="1">'ΠΕΠ 2021-2027'!$A$6:$L$26</definedName>
    <definedName name="Z_4F81D64E_583B_417E_95CC_F9931932DE5E_.wvu.FilterData" localSheetId="1" hidden="1">'ΠΕΠ 2021-2027'!$A$6:$L$26</definedName>
    <definedName name="Z_4FDCA873_B5CA_437F_A371_61A34DFC25B7_.wvu.FilterData" localSheetId="1" hidden="1">'ΠΕΠ 2021-2027'!$A$6:$L$147</definedName>
    <definedName name="Z_4FE4AC8C_C3BF_4E2F_A2BB_32BDE8C157B2_.wvu.FilterData" localSheetId="1" hidden="1">'ΠΕΠ 2021-2027'!$A$6:$L$26</definedName>
    <definedName name="Z_4FE9A3FB_C0DB_4CB1_AC00_99410DDB87F3_.wvu.FilterData" localSheetId="1" hidden="1">'ΠΕΠ 2021-2027'!$A$6:$L$26</definedName>
    <definedName name="Z_50290D72_5485_4720_A7F4_919D23A22DFA_.wvu.FilterData" localSheetId="1" hidden="1">'ΠΕΠ 2021-2027'!$A$6:$L$26</definedName>
    <definedName name="Z_504D5276_12EE_431F_886C_8E6474FC55E3_.wvu.FilterData" localSheetId="1" hidden="1">'ΠΕΠ 2021-2027'!$A$6:$L$26</definedName>
    <definedName name="Z_50616AC4_3CE8_40DF_B69D_3301E0A78000_.wvu.FilterData" localSheetId="1" hidden="1">'ΠΕΠ 2021-2027'!$A$6:$L$147</definedName>
    <definedName name="Z_508C51E8_03C4_4CF6_AF14_8018127DEB1E_.wvu.FilterData" localSheetId="1" hidden="1">'ΠΕΠ 2021-2027'!$A$6:$L$26</definedName>
    <definedName name="Z_50B521A9_3906_4058_A44A_BEF412FFBEEE_.wvu.FilterData" localSheetId="1" hidden="1">'ΠΕΠ 2021-2027'!$A$6:$L$26</definedName>
    <definedName name="Z_50C06A43_0508_4535_80BA_C81EC941094B_.wvu.FilterData" localSheetId="1" hidden="1">'ΠΕΠ 2021-2027'!$A$6:$L$26</definedName>
    <definedName name="Z_513C1834_EE18_4B87_B9B7_A124F10C1DE8_.wvu.FilterData" localSheetId="1" hidden="1">'ΠΕΠ 2021-2027'!$A$6:$L$26</definedName>
    <definedName name="Z_5174F850_AEF0_4ADC_A1C3_476E4578A26C_.wvu.FilterData" localSheetId="1" hidden="1">'ΠΕΠ 2021-2027'!$A$6:$L$26</definedName>
    <definedName name="Z_51B84FC5_A5D1_4AF5_A9CB_7F8EF84B9CBE_.wvu.FilterData" localSheetId="1" hidden="1">'ΠΕΠ 2021-2027'!$A$6:$L$147</definedName>
    <definedName name="Z_51EFCA4E_83DB_46D1_9AA3_1336B22BF361_.wvu.FilterData" localSheetId="1" hidden="1">'ΠΕΠ 2021-2027'!$A$6:$L$26</definedName>
    <definedName name="Z_524C35EA_64CD_4076_824A_38BEB2F86B1F_.wvu.FilterData" localSheetId="1" hidden="1">'ΠΕΠ 2021-2027'!$A$6:$L$26</definedName>
    <definedName name="Z_52851618_6A32_4D1A_9B5B_448830F32920_.wvu.FilterData" localSheetId="1" hidden="1">'ΠΕΠ 2021-2027'!$A$6:$L$26</definedName>
    <definedName name="Z_529AC402_6702_4957_A90A_48B47A8E53D1_.wvu.FilterData" localSheetId="1" hidden="1">'ΠΕΠ 2021-2027'!$A$6:$L$147</definedName>
    <definedName name="Z_52D2582B_2704_4641_8788_6B5EA71BDD3D_.wvu.FilterData" localSheetId="1" hidden="1">'ΠΕΠ 2021-2027'!$A$6:$L$26</definedName>
    <definedName name="Z_5303A1CA_1527_4097_983A_1AD979390FD8_.wvu.FilterData" localSheetId="1" hidden="1">'ΠΕΠ 2021-2027'!$A$6:$L$26</definedName>
    <definedName name="Z_5332464F_840A_48D3_A3D2_A83752B8829B_.wvu.FilterData" localSheetId="1" hidden="1">'ΠΕΠ 2021-2027'!$A$6:$L$26</definedName>
    <definedName name="Z_541D5674_4619_43A8_97A8_991E31384EC6_.wvu.FilterData" localSheetId="1" hidden="1">'ΠΕΠ 2021-2027'!$A$6:$L$26</definedName>
    <definedName name="Z_54294954_B7E4_487A_840B_53F203BB8973_.wvu.FilterData" localSheetId="1" hidden="1">'ΠΕΠ 2021-2027'!$A$6:$L$26</definedName>
    <definedName name="Z_54295F44_C444_45FB_B81B_9CC23544C94D_.wvu.FilterData" localSheetId="1" hidden="1">'ΠΕΠ 2021-2027'!$A$6:$L$26</definedName>
    <definedName name="Z_5453015F_DE81_43EC_988D_C80F6627B9FE_.wvu.FilterData" localSheetId="1" hidden="1">'ΠΕΠ 2021-2027'!$A$6:$L$26</definedName>
    <definedName name="Z_5458D7FC_CB45_436E_8873_9C701AFBB6C0_.wvu.FilterData" localSheetId="1" hidden="1">'ΠΕΠ 2021-2027'!$A$6:$L$26</definedName>
    <definedName name="Z_545DB9C5_70CD_44F1_9BC6_F3EEEF18285A_.wvu.FilterData" localSheetId="1" hidden="1">'ΠΕΠ 2021-2027'!$A$6:$L$147</definedName>
    <definedName name="Z_5472D851_88C3_4869_A17B_BFD7C2B8B327_.wvu.FilterData" localSheetId="1" hidden="1">'ΠΕΠ 2021-2027'!$A$6:$L$26</definedName>
    <definedName name="Z_54D6A503_C7F6_4033_A4A4_6D8856C49A61_.wvu.FilterData" localSheetId="1" hidden="1">'ΠΕΠ 2021-2027'!$A$6:$L$26</definedName>
    <definedName name="Z_54E4959F_1985_4232_8A38_06360BFFBEE9_.wvu.FilterData" localSheetId="1" hidden="1">'ΠΕΠ 2021-2027'!$A$6:$L$26</definedName>
    <definedName name="Z_54FADF1C_F345_4F8F_A5B4_D599B5894421_.wvu.FilterData" localSheetId="1" hidden="1">'ΠΕΠ 2021-2027'!$A$6:$L$26</definedName>
    <definedName name="Z_55008AD0_E768_495D_9F05_6B6A3A964C3E_.wvu.FilterData" localSheetId="1" hidden="1">'ΠΕΠ 2021-2027'!$A$6:$L$26</definedName>
    <definedName name="Z_5508ABEC_83B0_4F6D_889A_09032C7645DA_.wvu.FilterData" localSheetId="1" hidden="1">'ΠΕΠ 2021-2027'!$A$6:$L$147</definedName>
    <definedName name="Z_551DF9F7_618D_4737_92E4_77B478E4D615_.wvu.FilterData" localSheetId="1" hidden="1">'ΠΕΠ 2021-2027'!$A$6:$L$147</definedName>
    <definedName name="Z_553637C4_BF8F_4984_970C_BDB880968433_.wvu.FilterData" localSheetId="1" hidden="1">'ΠΕΠ 2021-2027'!$A$6:$L$147</definedName>
    <definedName name="Z_55AF7933_A87A_401A_925E_3F7C8DD1D757_.wvu.FilterData" localSheetId="1" hidden="1">'ΠΕΠ 2021-2027'!$A$6:$L$26</definedName>
    <definedName name="Z_55C9FC67_7203_48C8_90D9_65AA91E27DC8_.wvu.FilterData" localSheetId="1" hidden="1">'ΠΕΠ 2021-2027'!$A$6:$L$26</definedName>
    <definedName name="Z_55D15E95_4996_4ECE_B1E6_91FFB9378FE0_.wvu.FilterData" localSheetId="1" hidden="1">'ΠΕΠ 2021-2027'!$A$6:$L$26</definedName>
    <definedName name="Z_55D5C930_FA3E_4786_946B_C792ACA72A91_.wvu.FilterData" localSheetId="1" hidden="1">'ΠΕΠ 2021-2027'!$A$6:$L$147</definedName>
    <definedName name="Z_55DB4DC9_F923_41D7_9CB0_91D822EE5D6D_.wvu.FilterData" localSheetId="1" hidden="1">'ΠΕΠ 2021-2027'!$A$6:$L$147</definedName>
    <definedName name="Z_565FA1ED_B360_4F65_853C_E3E29BA2D21C_.wvu.FilterData" localSheetId="1" hidden="1">'ΠΕΠ 2021-2027'!$A$6:$L$26</definedName>
    <definedName name="Z_5662913F_111A_42BD_81D8_45D8657A73AF_.wvu.FilterData" localSheetId="1" hidden="1">'ΠΕΠ 2021-2027'!$A$6:$L$26</definedName>
    <definedName name="Z_5681211C_BC78_431F_AB22_BD5C137C9C86_.wvu.FilterData" localSheetId="1" hidden="1">'ΠΕΠ 2021-2027'!$A$6:$L$26</definedName>
    <definedName name="Z_56C2D7A7_DD0F_439D_8F51_6EAFAF03C37A_.wvu.FilterData" localSheetId="1" hidden="1">'ΠΕΠ 2021-2027'!$A$6:$L$26</definedName>
    <definedName name="Z_572F400C_2883_4B5D_B5DA_34A32672F603_.wvu.FilterData" localSheetId="1" hidden="1">'ΠΕΠ 2021-2027'!$A$6:$L$26</definedName>
    <definedName name="Z_577BDD1A_82FD_46D2_A9E9_A4F248CC64B0_.wvu.FilterData" localSheetId="1" hidden="1">'ΠΕΠ 2021-2027'!$A$6:$L$26</definedName>
    <definedName name="Z_57C0FF8A_4214_4FAD_9002_CF2F078552EC_.wvu.FilterData" localSheetId="1" hidden="1">'ΠΕΠ 2021-2027'!$A$6:$L$26</definedName>
    <definedName name="Z_57D381D6_1EE9_477D_9914_5FB5275922B8_.wvu.FilterData" localSheetId="1" hidden="1">'ΠΕΠ 2021-2027'!$A$6:$L$26</definedName>
    <definedName name="Z_57DFA0F0_BA0D_48BA_8EA5_7BA19555C2AF_.wvu.FilterData" localSheetId="1" hidden="1">'ΠΕΠ 2021-2027'!$A$6:$L$147</definedName>
    <definedName name="Z_57E4B626_6428_4AD1_839D_26952C2AECF6_.wvu.FilterData" localSheetId="1" hidden="1">'ΠΕΠ 2021-2027'!$A$6:$L$26</definedName>
    <definedName name="Z_5824F682_33E1_4D8C_9590_A1D28BCE90D4_.wvu.FilterData" localSheetId="1" hidden="1">'ΠΕΠ 2021-2027'!$A$6:$L$26</definedName>
    <definedName name="Z_582B4920_F911_4967_8B5C_F9203C6AB43D_.wvu.FilterData" localSheetId="1" hidden="1">'ΠΕΠ 2021-2027'!$A$6:$L$26</definedName>
    <definedName name="Z_58644C5F_518D_4E79_987B_590D3EB67E73_.wvu.FilterData" localSheetId="1" hidden="1">'ΠΕΠ 2021-2027'!$A$6:$L$26</definedName>
    <definedName name="Z_58BA5B14_C8EC_440E_A93A_CB61CDE08D7D_.wvu.FilterData" localSheetId="1" hidden="1">'ΠΕΠ 2021-2027'!$A$6:$L$26</definedName>
    <definedName name="Z_58D6CF4D_B180_4B2E_BCE0_15EA946E8E11_.wvu.FilterData" localSheetId="1" hidden="1">'ΠΕΠ 2021-2027'!$A$6:$L$26</definedName>
    <definedName name="Z_591CDDE0_9C85_48C1_A647_A9C4D5C51D52_.wvu.FilterData" localSheetId="1" hidden="1">'ΠΕΠ 2021-2027'!$A$6:$L$26</definedName>
    <definedName name="Z_5937FCF2_88B3_4A43_B0F3_6B75E28E87C7_.wvu.FilterData" localSheetId="1" hidden="1">'ΠΕΠ 2021-2027'!$A$6:$L$26</definedName>
    <definedName name="Z_5942E3DF_0547_4FB1_A0C9_D6F266DF849E_.wvu.FilterData" localSheetId="1" hidden="1">'ΠΕΠ 2021-2027'!$A$6:$L$26</definedName>
    <definedName name="Z_599B7D72_7E25_4F15_B2DD_BE2FF2AD8933_.wvu.FilterData" localSheetId="1" hidden="1">'ΠΕΠ 2021-2027'!$A$6:$L$26</definedName>
    <definedName name="Z_59E2FC08_1D79_4AE1_99AF_3E3DB1845D43_.wvu.FilterData" localSheetId="1" hidden="1">'ΠΕΠ 2021-2027'!$A$6:$L$26</definedName>
    <definedName name="Z_59F4A337_2BB8_4544_8B67_5395F7CE20CD_.wvu.FilterData" localSheetId="1" hidden="1">'ΠΕΠ 2021-2027'!$A$6:$L$147</definedName>
    <definedName name="Z_5A8F10BE_926D_44A7_AC60_F64504207B6D_.wvu.FilterData" localSheetId="1" hidden="1">'ΠΕΠ 2021-2027'!$A$6:$L$26</definedName>
    <definedName name="Z_5ADBC4EF_BF14_430F_BE47_398B3027F34A_.wvu.FilterData" localSheetId="1" hidden="1">'ΠΕΠ 2021-2027'!$A$6:$L$26</definedName>
    <definedName name="Z_5B3C3F81_2B36_48CB_8A12_17A3E4EA5E38_.wvu.FilterData" localSheetId="1" hidden="1">'ΠΕΠ 2021-2027'!$A$6:$L$147</definedName>
    <definedName name="Z_5B7D3082_3980_42FD_A28D_EAA035B352A9_.wvu.FilterData" localSheetId="1" hidden="1">'ΠΕΠ 2021-2027'!$A$6:$L$147</definedName>
    <definedName name="Z_5B9791B2_0099_4DBB_8982_44C75974C667_.wvu.FilterData" localSheetId="1" hidden="1">'ΠΕΠ 2021-2027'!$A$6:$L$147</definedName>
    <definedName name="Z_5BB41616_1524_4C07_9B9F_37DBD90F3BEE_.wvu.FilterData" localSheetId="1" hidden="1">'ΠΕΠ 2021-2027'!$A$6:$L$26</definedName>
    <definedName name="Z_5C1C7E78_A92C_4EF0_BA91_489A751F3C51_.wvu.FilterData" localSheetId="1" hidden="1">'ΠΕΠ 2021-2027'!$A$6:$L$26</definedName>
    <definedName name="Z_5C604E3A_BADE_4EB3_9A1A_CC6BECC1D668_.wvu.FilterData" localSheetId="1" hidden="1">'ΠΕΠ 2021-2027'!$A$6:$L$26</definedName>
    <definedName name="Z_5C7F24FA_40A3_4BCD_A982_1E9246A0BF03_.wvu.FilterData" localSheetId="1" hidden="1">'ΠΕΠ 2021-2027'!$A$6:$L$26</definedName>
    <definedName name="Z_5C98C7C3_F1F1_47CF_8224_0BEFB4345A4B_.wvu.FilterData" localSheetId="1" hidden="1">'ΠΕΠ 2021-2027'!$A$6:$L$26</definedName>
    <definedName name="Z_5CFEC20A_ECA8_4FF0_8994_85576A82E848_.wvu.FilterData" localSheetId="1" hidden="1">'ΠΕΠ 2021-2027'!$A$6:$L$26</definedName>
    <definedName name="Z_5D0BBE08_C6DE_4A80_8FDE_C058DD60F924_.wvu.FilterData" localSheetId="1" hidden="1">'ΠΕΠ 2021-2027'!$A$6:$L$26</definedName>
    <definedName name="Z_5D29EB03_F438_44C5_A9BD_D24CCBBEED7E_.wvu.FilterData" localSheetId="1" hidden="1">'ΠΕΠ 2021-2027'!$A$6:$L$147</definedName>
    <definedName name="Z_5D3292AD_DF19_4548_882A_277EBF6C265C_.wvu.FilterData" localSheetId="1" hidden="1">'ΠΕΠ 2021-2027'!$A$6:$L$26</definedName>
    <definedName name="Z_5D535507_AF82_4992_97BF_EE8D2AB2C36E_.wvu.FilterData" localSheetId="1" hidden="1">'ΠΕΠ 2021-2027'!$A$6:$L$26</definedName>
    <definedName name="Z_5D6220AE_7C21_428A_8F7E_2CB9F42406B9_.wvu.FilterData" localSheetId="1" hidden="1">'ΠΕΠ 2021-2027'!$A$6:$L$26</definedName>
    <definedName name="Z_5D7F9006_B015_49A9_A745_B674A7A677FF_.wvu.FilterData" localSheetId="1" hidden="1">'ΠΕΠ 2021-2027'!$A$6:$L$26</definedName>
    <definedName name="Z_5D85B4F6_0488_4A16_9C1F_B0DD41630A5F_.wvu.FilterData" localSheetId="1" hidden="1">'ΠΕΠ 2021-2027'!$A$6:$L$26</definedName>
    <definedName name="Z_5DA48CE7_9551_4716_AFE2_79A4979B780F_.wvu.FilterData" localSheetId="1" hidden="1">'ΠΕΠ 2021-2027'!$A$6:$L$26</definedName>
    <definedName name="Z_5DCECCDB_FCA4_44B1_A9AE_E91F0688C726_.wvu.FilterData" localSheetId="1" hidden="1">'ΠΕΠ 2021-2027'!$A$6:$L$26</definedName>
    <definedName name="Z_5DDF5A1D_38D5_4164_8CAF_11B692F27053_.wvu.FilterData" localSheetId="1" hidden="1">'ΠΕΠ 2021-2027'!$A$6:$L$26</definedName>
    <definedName name="Z_5E0A1F6D_DFC4_4778_A338_F4ECDBA6FBF5_.wvu.FilterData" localSheetId="1" hidden="1">'ΠΕΠ 2021-2027'!$A$6:$L$26</definedName>
    <definedName name="Z_5E24345A_097C_4448_ADC3_EC9495FDD14F_.wvu.FilterData" localSheetId="1" hidden="1">'ΠΕΠ 2021-2027'!$A$6:$L$26</definedName>
    <definedName name="Z_5E381971_B65D_42F7_9485_23C36866BB3C_.wvu.FilterData" localSheetId="1" hidden="1">'ΠΕΠ 2021-2027'!$A$6:$L$26</definedName>
    <definedName name="Z_5E6E0744_0940_49E5_9D89_4F73ED871A4D_.wvu.FilterData" localSheetId="1" hidden="1">'ΠΕΠ 2021-2027'!$A$6:$L$26</definedName>
    <definedName name="Z_5E8F9539_8542_46EC_936E_829085E55728_.wvu.FilterData" localSheetId="1" hidden="1">'ΠΕΠ 2021-2027'!$A$6:$L$26</definedName>
    <definedName name="Z_5EDFB744_26A9_4B48_806E_593FC5FA55DC_.wvu.FilterData" localSheetId="1" hidden="1">'ΠΕΠ 2021-2027'!$A$6:$L$26</definedName>
    <definedName name="Z_5EFFCA39_98F4_466E_9E6C_76A3AB25E58B_.wvu.FilterData" localSheetId="1" hidden="1">'ΠΕΠ 2021-2027'!$A$6:$L$26</definedName>
    <definedName name="Z_5F203D54_D07E_4764_A044_D5AF5082B918_.wvu.FilterData" localSheetId="1" hidden="1">'ΠΕΠ 2021-2027'!$A$6:$L$26</definedName>
    <definedName name="Z_5F8489CC_5CD6_4ACD_824A_869FE6BD172D_.wvu.FilterData" localSheetId="1" hidden="1">'ΠΕΠ 2021-2027'!$A$6:$L$26</definedName>
    <definedName name="Z_5FA03687_2B50_463B_9942_3EF442401D75_.wvu.FilterData" localSheetId="1" hidden="1">'ΠΕΠ 2021-2027'!$A$6:$L$26</definedName>
    <definedName name="Z_5FAF1250_7042_4CDF_8D97_08157EE81363_.wvu.FilterData" localSheetId="1" hidden="1">'ΠΕΠ 2021-2027'!$A$6:$L$26</definedName>
    <definedName name="Z_5FE00B4C_1001_4522_91AC_77204339119F_.wvu.FilterData" localSheetId="1" hidden="1">'ΠΕΠ 2021-2027'!$A$6:$L$147</definedName>
    <definedName name="Z_5FE0657B_29C2_480E_A4D2_8F94439A3E53_.wvu.FilterData" localSheetId="1" hidden="1">'ΠΕΠ 2021-2027'!$A$6:$L$26</definedName>
    <definedName name="Z_5FE240D0_9F99_4C2B_A865_51613825002F_.wvu.FilterData" localSheetId="1" hidden="1">'ΠΕΠ 2021-2027'!$A$6:$L$26</definedName>
    <definedName name="Z_5FFF4119_4B5C_4178_B1BF_DB171D63E921_.wvu.Cols" localSheetId="1" hidden="1">'ΠΕΠ 2021-2027'!$A:$B,'ΠΕΠ 2021-2027'!$E:$E,'ΠΕΠ 2021-2027'!$H:$J</definedName>
    <definedName name="Z_5FFF4119_4B5C_4178_B1BF_DB171D63E921_.wvu.FilterData" localSheetId="1" hidden="1">'ΠΕΠ 2021-2027'!$A$6:$L$147</definedName>
    <definedName name="Z_5FFF4119_4B5C_4178_B1BF_DB171D63E921_.wvu.PrintArea" localSheetId="1" hidden="1">'ΠΕΠ 2021-2027'!$A$8:$L$147</definedName>
    <definedName name="Z_5FFF4119_4B5C_4178_B1BF_DB171D63E921_.wvu.PrintTitles" localSheetId="1" hidden="1">'ΠΕΠ 2021-2027'!$1:$6</definedName>
    <definedName name="Z_60017EEC_86D5_4D73_8066_F8090E6C0399_.wvu.FilterData" localSheetId="1" hidden="1">'ΠΕΠ 2021-2027'!$A$6:$L$26</definedName>
    <definedName name="Z_6002F892_540E_4A08_BC58_A2420BB13A53_.wvu.FilterData" localSheetId="1" hidden="1">'ΠΕΠ 2021-2027'!$A$6:$L$26</definedName>
    <definedName name="Z_604BDB23_3EAB_46F4_84AC_E6060F82AC82_.wvu.FilterData" localSheetId="1" hidden="1">'ΠΕΠ 2021-2027'!$A$6:$L$26</definedName>
    <definedName name="Z_604C47CC_98CB_4F32_A2BB_08BC25BD7B96_.wvu.FilterData" localSheetId="1" hidden="1">'ΠΕΠ 2021-2027'!$A$6:$L$26</definedName>
    <definedName name="Z_606A2E6D_7608_40B2_9987_A628925C35BC_.wvu.FilterData" localSheetId="1" hidden="1">'ΠΕΠ 2021-2027'!$A$6:$L$26</definedName>
    <definedName name="Z_608EAE37_8513_4846_94F5_D7B37DDCCF53_.wvu.FilterData" localSheetId="1" hidden="1">'ΠΕΠ 2021-2027'!$A$6:$L$26</definedName>
    <definedName name="Z_60AE3ED3_A789_4297_9DBF_678CED3684D7_.wvu.FilterData" localSheetId="1" hidden="1">'ΠΕΠ 2021-2027'!$A$6:$L$26</definedName>
    <definedName name="Z_60B234A8_18E7_4125_9A47_46E80681FB28_.wvu.FilterData" localSheetId="1" hidden="1">'ΠΕΠ 2021-2027'!$A$6:$L$26</definedName>
    <definedName name="Z_60C47949_63B3_418C_8955_76A9CF2F92B9_.wvu.FilterData" localSheetId="1" hidden="1">'ΠΕΠ 2021-2027'!$A$6:$L$26</definedName>
    <definedName name="Z_611A100D_8ADC_40C7_9ECA_A66172341BEC_.wvu.FilterData" localSheetId="1" hidden="1">'ΠΕΠ 2021-2027'!$A$6:$L$26</definedName>
    <definedName name="Z_61403C8A_25EF_4FC0_8E4A_8266508D66EB_.wvu.FilterData" localSheetId="1" hidden="1">'ΠΕΠ 2021-2027'!$A$6:$L$26</definedName>
    <definedName name="Z_615A0315_3E31_48A4_8F5B_FC8D519FA72F_.wvu.FilterData" localSheetId="1" hidden="1">'ΠΕΠ 2021-2027'!$A$6:$L$26</definedName>
    <definedName name="Z_618AF472_F687_4F30_9E52_3743CA30EB66_.wvu.FilterData" localSheetId="1" hidden="1">'ΠΕΠ 2021-2027'!$A$6:$L$26</definedName>
    <definedName name="Z_61ABB04A_8A88_468F_9570_49FD1A99FB2A_.wvu.FilterData" localSheetId="1" hidden="1">'ΠΕΠ 2021-2027'!$A$6:$L$26</definedName>
    <definedName name="Z_61C1BF7F_BBBC_472E_B0E6_E668EF167E1D_.wvu.FilterData" localSheetId="1" hidden="1">'ΠΕΠ 2021-2027'!$A$6:$L$26</definedName>
    <definedName name="Z_61DE3CBE_9C32_41E3_9094_C8BED906894B_.wvu.FilterData" localSheetId="1" hidden="1">'ΠΕΠ 2021-2027'!$A$6:$L$26</definedName>
    <definedName name="Z_61E17AFF_F00F_4872_A653_3AC0DBF9CC5D_.wvu.FilterData" localSheetId="1" hidden="1">'ΠΕΠ 2021-2027'!$A$6:$L$26</definedName>
    <definedName name="Z_620E113B_B42E_4C42_9843_62D58151514F_.wvu.FilterData" localSheetId="1" hidden="1">'ΠΕΠ 2021-2027'!$A$6:$L$26</definedName>
    <definedName name="Z_621909AB_D648_43A2_B2DD_FF6110063047_.wvu.FilterData" localSheetId="1" hidden="1">'ΠΕΠ 2021-2027'!$A$6:$L$147</definedName>
    <definedName name="Z_62390177_F68D_4285_9443_24E50341124B_.wvu.FilterData" localSheetId="1" hidden="1">'ΠΕΠ 2021-2027'!$A$6:$L$26</definedName>
    <definedName name="Z_62473E5F_BA4E_4A02_84C5_5AB5136A9F12_.wvu.FilterData" localSheetId="1" hidden="1">'ΠΕΠ 2021-2027'!$A$6:$L$26</definedName>
    <definedName name="Z_62914CB0_6561_441C_9676_CD215A4DF382_.wvu.FilterData" localSheetId="1" hidden="1">'ΠΕΠ 2021-2027'!$A$6:$L$26</definedName>
    <definedName name="Z_62A43C7E_932D_41D2_951E_C67C2755A1B4_.wvu.FilterData" localSheetId="1" hidden="1">'ΠΕΠ 2021-2027'!$A$6:$L$26</definedName>
    <definedName name="Z_62AF96D8_9E0C_4214_84BA_6B361151955E_.wvu.FilterData" localSheetId="1" hidden="1">'ΠΕΠ 2021-2027'!$A$6:$L$147</definedName>
    <definedName name="Z_62C17B70_9BA4_4CF8_B9CB_7DA3E1295559_.wvu.FilterData" localSheetId="1" hidden="1">'ΠΕΠ 2021-2027'!$A$6:$L$26</definedName>
    <definedName name="Z_63266DE6_BC91_4A9F_8C9E_683EA3F0D05D_.wvu.FilterData" localSheetId="1" hidden="1">'ΠΕΠ 2021-2027'!$A$6:$L$26</definedName>
    <definedName name="Z_633A3E0D_9389_44B6_99F6_A66906A41C33_.wvu.FilterData" localSheetId="1" hidden="1">'ΠΕΠ 2021-2027'!$A$6:$L$26</definedName>
    <definedName name="Z_6371EE59_1476_44F7_86B3_B4CB619F1B11_.wvu.FilterData" localSheetId="1" hidden="1">'ΠΕΠ 2021-2027'!$A$6:$L$26</definedName>
    <definedName name="Z_63781D17_0DE0_4490_9E9D_B9D9C521E3E4_.wvu.FilterData" localSheetId="1" hidden="1">'ΠΕΠ 2021-2027'!$A$6:$L$26</definedName>
    <definedName name="Z_63B3A134_E86B_4B21_A113_F1E2B0E2E56D_.wvu.FilterData" localSheetId="1" hidden="1">'ΠΕΠ 2021-2027'!$A$6:$L$26</definedName>
    <definedName name="Z_63B6F0FB_8F1E_477E_A006_198E12856CB0_.wvu.FilterData" localSheetId="1" hidden="1">'ΠΕΠ 2021-2027'!$A$6:$L$26</definedName>
    <definedName name="Z_6420B0BE_F9D6_41A3_9AA3_707956C77A43_.wvu.FilterData" localSheetId="1" hidden="1">'ΠΕΠ 2021-2027'!$A$6:$L$26</definedName>
    <definedName name="Z_64266173_0E4D_4177_B816_186D77CE6B55_.wvu.FilterData" localSheetId="1" hidden="1">'ΠΕΠ 2021-2027'!$A$6:$L$26</definedName>
    <definedName name="Z_642A921F_BFD6_41C2_8545_F7B0FDC6710C_.wvu.FilterData" localSheetId="1" hidden="1">'ΠΕΠ 2021-2027'!$A$6:$L$26</definedName>
    <definedName name="Z_643C5DEA_6B49_492C_9B4D_178961EC4F7A_.wvu.FilterData" localSheetId="1" hidden="1">'ΠΕΠ 2021-2027'!$A$6:$L$26</definedName>
    <definedName name="Z_6464C44F_762E_4378_AC52_C34993C26560_.wvu.FilterData" localSheetId="1" hidden="1">'ΠΕΠ 2021-2027'!$A$6:$L$26</definedName>
    <definedName name="Z_6465D2BB_99F7_41B5_9D19_2110B5CE89FE_.wvu.FilterData" localSheetId="1" hidden="1">'ΠΕΠ 2021-2027'!$A$6:$L$26</definedName>
    <definedName name="Z_6484BB41_8AB8_4CE5_8F4C_53DD3B042027_.wvu.FilterData" localSheetId="1" hidden="1">'ΠΕΠ 2021-2027'!$A$6:$L$26</definedName>
    <definedName name="Z_653A1392_AE14_4D84_9E1A_285E2958D37C_.wvu.FilterData" localSheetId="1" hidden="1">'ΠΕΠ 2021-2027'!$A$6:$L$26</definedName>
    <definedName name="Z_65ACE088_9996_44C1_8142_3C7304354AB0_.wvu.FilterData" localSheetId="1" hidden="1">'ΠΕΠ 2021-2027'!$A$6:$L$26</definedName>
    <definedName name="Z_65B68183_4448_46AD_85CC_A50B2A13A6E0_.wvu.FilterData" localSheetId="1" hidden="1">'ΠΕΠ 2021-2027'!$A$6:$L$26</definedName>
    <definedName name="Z_65B6BE36_5F85_4306_87DE_4107595E337E_.wvu.FilterData" localSheetId="1" hidden="1">'ΠΕΠ 2021-2027'!$A$6:$L$26</definedName>
    <definedName name="Z_65BC733A_ECCC_4CE2_9C2A_9044B3A5B264_.wvu.FilterData" localSheetId="1" hidden="1">'ΠΕΠ 2021-2027'!$A$6:$L$26</definedName>
    <definedName name="Z_65CD43D8_A1DF_4930_A21D_EF9144F20506_.wvu.FilterData" localSheetId="1" hidden="1">'ΠΕΠ 2021-2027'!$A$6:$L$147</definedName>
    <definedName name="Z_661B710D_064F_4693_B7F0_C3E8EA558091_.wvu.FilterData" localSheetId="1" hidden="1">'ΠΕΠ 2021-2027'!$A$6:$L$26</definedName>
    <definedName name="Z_66899D2A_2E6D_47A2_AAEC_10D76CBDB608_.wvu.FilterData" localSheetId="1" hidden="1">'ΠΕΠ 2021-2027'!$A$6:$L$26</definedName>
    <definedName name="Z_66B49420_41C1_47B5_9334_3939123B3063_.wvu.FilterData" localSheetId="1" hidden="1">'ΠΕΠ 2021-2027'!$A$6:$L$147</definedName>
    <definedName name="Z_67063BE7_85F8_4F13_A314_84FFB70849E2_.wvu.FilterData" localSheetId="1" hidden="1">'ΠΕΠ 2021-2027'!$A$6:$L$147</definedName>
    <definedName name="Z_672D97C8_DED7_43DD_B3A3_2D9DBB4ACAC5_.wvu.FilterData" localSheetId="1" hidden="1">'ΠΕΠ 2021-2027'!$A$6:$L$26</definedName>
    <definedName name="Z_6776AA35_525F_4DE9_A671_A9FD5D674163_.wvu.FilterData" localSheetId="1" hidden="1">'ΠΕΠ 2021-2027'!$A$6:$L$147</definedName>
    <definedName name="Z_679B8EC3_0E08_461D_9328_F2EEC8F5919C_.wvu.FilterData" localSheetId="1" hidden="1">'ΠΕΠ 2021-2027'!$A$6:$L$26</definedName>
    <definedName name="Z_67AB0CFC_468E_47CF_BF85_39E7A3E9F5CC_.wvu.FilterData" localSheetId="1" hidden="1">'ΠΕΠ 2021-2027'!$A$6:$L$26</definedName>
    <definedName name="Z_67DA4931_4D92_4E21_A0E9_B4384160DB29_.wvu.FilterData" localSheetId="1" hidden="1">'ΠΕΠ 2021-2027'!$A$6:$L$147</definedName>
    <definedName name="Z_67DA4931_4D92_4E21_A0E9_B4384160DB29_.wvu.PrintArea" localSheetId="1" hidden="1">'ΠΕΠ 2021-2027'!$A$8:$L$147</definedName>
    <definedName name="Z_67DA4931_4D92_4E21_A0E9_B4384160DB29_.wvu.PrintTitles" localSheetId="1" hidden="1">'ΠΕΠ 2021-2027'!$1:$6</definedName>
    <definedName name="Z_68889C7C_8853_46A4_9467_71C3F1096577_.wvu.FilterData" localSheetId="1" hidden="1">'ΠΕΠ 2021-2027'!$A$6:$L$147</definedName>
    <definedName name="Z_6892CF27_A29F_4477_B061_90D54C8B5A29_.wvu.FilterData" localSheetId="1" hidden="1">'ΠΕΠ 2021-2027'!$A$6:$L$26</definedName>
    <definedName name="Z_689AC66C_5D6D_4786_8850_17DDF98314A9_.wvu.FilterData" localSheetId="1" hidden="1">'ΠΕΠ 2021-2027'!$A$6:$L$26</definedName>
    <definedName name="Z_68B14456_3D98_4AC4_B3E8_B5B993CD4DC7_.wvu.FilterData" localSheetId="1" hidden="1">'ΠΕΠ 2021-2027'!$A$6:$L$26</definedName>
    <definedName name="Z_68D6ABDF_0441_4769_805B_A18B8141C6A0_.wvu.FilterData" localSheetId="1" hidden="1">'ΠΕΠ 2021-2027'!$A$6:$L$147</definedName>
    <definedName name="Z_6910212A_04D5_4183_BF14_BD24DDB8E440_.wvu.FilterData" localSheetId="1" hidden="1">'ΠΕΠ 2021-2027'!$A$6:$L$26</definedName>
    <definedName name="Z_693BA4C7_F64E_43A1_BAA5_BA299A9EFE32_.wvu.FilterData" localSheetId="1" hidden="1">'ΠΕΠ 2021-2027'!$A$6:$L$147</definedName>
    <definedName name="Z_694DEC18_0797_43EC_8A8D_55F8A7B78F9A_.wvu.FilterData" localSheetId="1" hidden="1">'ΠΕΠ 2021-2027'!$A$6:$L$26</definedName>
    <definedName name="Z_694EF99A_CEE2_485F_BE5C_75B99832B5CD_.wvu.FilterData" localSheetId="1" hidden="1">'ΠΕΠ 2021-2027'!$A$6:$L$147</definedName>
    <definedName name="Z_69635FD6_BE26_4E62_8E1A_063E14B8D9B4_.wvu.FilterData" localSheetId="1" hidden="1">'ΠΕΠ 2021-2027'!$A$6:$L$26</definedName>
    <definedName name="Z_69F6B15C_060C_4862_B77B_68367F8C6D09_.wvu.FilterData" localSheetId="1" hidden="1">'ΠΕΠ 2021-2027'!$A$6:$L$26</definedName>
    <definedName name="Z_6A1EBEB7_81F8_4B9D_814C_47C83E54FB12_.wvu.FilterData" localSheetId="1" hidden="1">'ΠΕΠ 2021-2027'!$A$6:$L$147</definedName>
    <definedName name="Z_6A1EBEB7_81F8_4B9D_814C_47C83E54FB12_.wvu.PrintArea" localSheetId="1" hidden="1">'ΠΕΠ 2021-2027'!$A$8:$L$147</definedName>
    <definedName name="Z_6A1EBEB7_81F8_4B9D_814C_47C83E54FB12_.wvu.PrintTitles" localSheetId="1" hidden="1">'ΠΕΠ 2021-2027'!$1:$6</definedName>
    <definedName name="Z_6A4A53B7_5643_4711_BF7D_FF42A1F06E0C_.wvu.FilterData" localSheetId="1" hidden="1">'ΠΕΠ 2021-2027'!$A$6:$L$26</definedName>
    <definedName name="Z_6A5C3C3A_8C56_4E1A_842D_65EA0858AB30_.wvu.FilterData" localSheetId="1" hidden="1">'ΠΕΠ 2021-2027'!$A$6:$L$26</definedName>
    <definedName name="Z_6A5F808B_E32F_4CAC_841F_10D816A3DBE1_.wvu.FilterData" localSheetId="1" hidden="1">'ΠΕΠ 2021-2027'!$A$6:$L$26</definedName>
    <definedName name="Z_6A91374A_4E07_4D6B_ABA1_FD046F5056B4_.wvu.FilterData" localSheetId="1" hidden="1">'ΠΕΠ 2021-2027'!$A$6:$L$26</definedName>
    <definedName name="Z_6AEADEF7_9FAE_4C7B_A274_934054467B10_.wvu.FilterData" localSheetId="1" hidden="1">'ΠΕΠ 2021-2027'!$A$6:$L$26</definedName>
    <definedName name="Z_6AED2430_73A8_4B38_AD36_E38CA3228F7A_.wvu.FilterData" localSheetId="1" hidden="1">'ΠΕΠ 2021-2027'!$A$6:$L$147</definedName>
    <definedName name="Z_6B0C692C_C60D_4FD2_BD81_C13465982BEC_.wvu.FilterData" localSheetId="1" hidden="1">'ΠΕΠ 2021-2027'!$A$6:$L$26</definedName>
    <definedName name="Z_6B0CA613_DA22_48FE_8725_451D47FFD088_.wvu.FilterData" localSheetId="1" hidden="1">'ΠΕΠ 2021-2027'!$A$6:$L$26</definedName>
    <definedName name="Z_6B5C74A2_5D01_45C6_A8B2_8059B200C54E_.wvu.FilterData" localSheetId="1" hidden="1">'ΠΕΠ 2021-2027'!$A$6:$L$26</definedName>
    <definedName name="Z_6B9B3226_1BF1_4F1E_AF3A_B06A8148C622_.wvu.FilterData" localSheetId="1" hidden="1">'ΠΕΠ 2021-2027'!$A$6:$L$26</definedName>
    <definedName name="Z_6BA946E0_4743_46FA_9F9B_3F17E754CBDC_.wvu.FilterData" localSheetId="1" hidden="1">'ΠΕΠ 2021-2027'!$A$6:$L$147</definedName>
    <definedName name="Z_6C29F551_4C53_414B_9E58_C341BAEDA5B8_.wvu.FilterData" localSheetId="1" hidden="1">'ΠΕΠ 2021-2027'!$A$6:$L$26</definedName>
    <definedName name="Z_6C453A6C_696A_472D_8B6D_0E789F743B00_.wvu.FilterData" localSheetId="1" hidden="1">'ΠΕΠ 2021-2027'!$A$6:$L$26</definedName>
    <definedName name="Z_6C75CC66_2798_4617_9F01_7C42499102D4_.wvu.FilterData" localSheetId="1" hidden="1">'ΠΕΠ 2021-2027'!$A$6:$L$26</definedName>
    <definedName name="Z_6C77E9FC_EBC6_49EC_96C3_804989E24517_.wvu.FilterData" localSheetId="1" hidden="1">'ΠΕΠ 2021-2027'!$A$6:$L$26</definedName>
    <definedName name="Z_6C86682C_8408_48AB_B6A5_8229BD749965_.wvu.FilterData" localSheetId="1" hidden="1">'ΠΕΠ 2021-2027'!$A$6:$L$147</definedName>
    <definedName name="Z_6C8B777A_AEE2_477B_B1F6_69F2085AABA3_.wvu.FilterData" localSheetId="1" hidden="1">'ΠΕΠ 2021-2027'!$A$6:$L$26</definedName>
    <definedName name="Z_6C92CDC3_4BD0_4B61_B090_174E756B5998_.wvu.FilterData" localSheetId="1" hidden="1">'ΠΕΠ 2021-2027'!$A$6:$L$26</definedName>
    <definedName name="Z_6CA0F01C_6C29_49DC_B8F2_B4BEACDE3898_.wvu.FilterData" localSheetId="1" hidden="1">'ΠΕΠ 2021-2027'!$A$6:$L$147</definedName>
    <definedName name="Z_6CAECE94_930D_458B_8272_8412CFB17BE0_.wvu.FilterData" localSheetId="1" hidden="1">'ΠΕΠ 2021-2027'!$A$6:$L$147</definedName>
    <definedName name="Z_6CFD61C7_7520_4B43_838B_27AF0B2D5BE3_.wvu.FilterData" localSheetId="1" hidden="1">'ΠΕΠ 2021-2027'!$A$6:$L$26</definedName>
    <definedName name="Z_6D10C31B_6B76_4BDE_8655_1BF7AC757636_.wvu.FilterData" localSheetId="1" hidden="1">'ΠΕΠ 2021-2027'!$A$6:$L$26</definedName>
    <definedName name="Z_6D27BDF4_5537_4D7B_AB1D_A9CA93D6FAF1_.wvu.FilterData" localSheetId="1" hidden="1">'ΠΕΠ 2021-2027'!$A$6:$L$26</definedName>
    <definedName name="Z_6D5C0427_9199_42F8_8ECA_824A8D4BDDB1_.wvu.FilterData" localSheetId="1" hidden="1">'ΠΕΠ 2021-2027'!$A$6:$L$26</definedName>
    <definedName name="Z_6D6ACD29_46AE_480D_92B6_13DF2C7E7A22_.wvu.FilterData" localSheetId="1" hidden="1">'ΠΕΠ 2021-2027'!$A$6:$L$26</definedName>
    <definedName name="Z_6D73D715_AE4E_491E_81A2_B327450C2B15_.wvu.FilterData" localSheetId="1" hidden="1">'ΠΕΠ 2021-2027'!$A$6:$L$26</definedName>
    <definedName name="Z_6D892DCF_61A9_4163_B3E7_D46AF2B05B11_.wvu.FilterData" localSheetId="1" hidden="1">'ΠΕΠ 2021-2027'!$A$6:$L$26</definedName>
    <definedName name="Z_6DC8492D_BB9F_4C50_A3A2_B54AD0B9BCB4_.wvu.FilterData" localSheetId="1" hidden="1">'ΠΕΠ 2021-2027'!$A$6:$L$26</definedName>
    <definedName name="Z_6E360865_1EAB_48F4_9B1B_7016B67A1EBB_.wvu.FilterData" localSheetId="1" hidden="1">'ΠΕΠ 2021-2027'!$A$6:$L$26</definedName>
    <definedName name="Z_6E84F5F4_F3AD_42A9_A123_B1B1CA54F1E3_.wvu.FilterData" localSheetId="1" hidden="1">'ΠΕΠ 2021-2027'!$A$6:$L$26</definedName>
    <definedName name="Z_6E84FF3B_2537_4B95_9B31_422FAC16E24F_.wvu.FilterData" localSheetId="1" hidden="1">'ΠΕΠ 2021-2027'!$A$6:$L$147</definedName>
    <definedName name="Z_6E9DD937_2516_45A0_9299_BC12A0772603_.wvu.FilterData" localSheetId="1" hidden="1">'ΠΕΠ 2021-2027'!$A$6:$L$26</definedName>
    <definedName name="Z_6EB10147_84F4_4113_9399_82B23B2E815D_.wvu.FilterData" localSheetId="1" hidden="1">'ΠΕΠ 2021-2027'!$A$6:$L$147</definedName>
    <definedName name="Z_6EEA59E5_FA7B_4E94_B77C_386EC6D2A97F_.wvu.FilterData" localSheetId="1" hidden="1">'ΠΕΠ 2021-2027'!$A$6:$L$26</definedName>
    <definedName name="Z_6F8518C5_F166_426B_A9C6_59F76EF3369D_.wvu.FilterData" localSheetId="1" hidden="1">'ΠΕΠ 2021-2027'!$A$6:$L$26</definedName>
    <definedName name="Z_6F8A825A_CB0A_4600_A6C3_668625070B2E_.wvu.FilterData" localSheetId="1" hidden="1">'ΠΕΠ 2021-2027'!$A$6:$L$26</definedName>
    <definedName name="Z_6F8C08A9_F1D9_4BE5_BFB2_CF188B766D8A_.wvu.FilterData" localSheetId="1" hidden="1">'ΠΕΠ 2021-2027'!$A$6:$L$26</definedName>
    <definedName name="Z_6FECA9F5_9C35_445B_88AB_C333106F0D05_.wvu.FilterData" localSheetId="1" hidden="1">'ΠΕΠ 2021-2027'!$A$6:$L$26</definedName>
    <definedName name="Z_70A07C2B_F97D_4F67_BD9A_9055A26EF300_.wvu.FilterData" localSheetId="1" hidden="1">'ΠΕΠ 2021-2027'!$A$6:$L$26</definedName>
    <definedName name="Z_70A9379C_3470_4C14_A067_2F23E762EAA3_.wvu.FilterData" localSheetId="1" hidden="1">'ΠΕΠ 2021-2027'!$A$6:$L$147</definedName>
    <definedName name="Z_70FD7A4C_0C9F_4BCD_9F50_4FF5AC6991F5_.wvu.FilterData" localSheetId="1" hidden="1">'ΠΕΠ 2021-2027'!$A$6:$L$26</definedName>
    <definedName name="Z_71086E8B_2EBF_4021_88A7_C39A652B23E9_.wvu.FilterData" localSheetId="1" hidden="1">'ΠΕΠ 2021-2027'!$A$6:$L$26</definedName>
    <definedName name="Z_71718188_3A09_467D_B36B_90B9F1DE3819_.wvu.FilterData" localSheetId="1" hidden="1">'ΠΕΠ 2021-2027'!$A$6:$L$26</definedName>
    <definedName name="Z_71728D4B_7010_453D_9EDA_D934CDD5B55A_.wvu.FilterData" localSheetId="1" hidden="1">'ΠΕΠ 2021-2027'!$A$6:$L$26</definedName>
    <definedName name="Z_717967ED_6917_4131_A7E2_BE9E6BB612BC_.wvu.FilterData" localSheetId="1" hidden="1">'ΠΕΠ 2021-2027'!$A$6:$L$147</definedName>
    <definedName name="Z_71AF3007_127F_4385_A40E_256993A31533_.wvu.FilterData" localSheetId="1" hidden="1">'ΠΕΠ 2021-2027'!$A$6:$L$147</definedName>
    <definedName name="Z_71BBA8F8_21BE_4913_98EF_67FEE78BF0FA_.wvu.FilterData" localSheetId="1" hidden="1">'ΠΕΠ 2021-2027'!$A$6:$L$26</definedName>
    <definedName name="Z_71E250A4_7D07_4A2F_9E5A_9AC4A85E9F39_.wvu.FilterData" localSheetId="1" hidden="1">'ΠΕΠ 2021-2027'!$A$6:$L$147</definedName>
    <definedName name="Z_72250BEE_DE0C_4B4A_A06C_1F33EBD50099_.wvu.FilterData" localSheetId="1" hidden="1">'ΠΕΠ 2021-2027'!$A$6:$L$26</definedName>
    <definedName name="Z_72343F61_1E9A_43A0_8BA2_0D50AA1128E8_.wvu.FilterData" localSheetId="1" hidden="1">'ΠΕΠ 2021-2027'!$A$6:$L$147</definedName>
    <definedName name="Z_728C81B2_2F8A_4D85_A394_C5AE4505C758_.wvu.FilterData" localSheetId="1" hidden="1">'ΠΕΠ 2021-2027'!$A$6:$L$147</definedName>
    <definedName name="Z_72D67BBF_4101_485C_8488_354311EC9FC7_.wvu.FilterData" localSheetId="1" hidden="1">'ΠΕΠ 2021-2027'!$A$6:$L$26</definedName>
    <definedName name="Z_72DA0A4D_7ECF_4C6F_AD35_290C734387B8_.wvu.FilterData" localSheetId="1" hidden="1">'ΠΕΠ 2021-2027'!$A$6:$L$26</definedName>
    <definedName name="Z_72E4C1ED_A850_4D13_B84E_577C3871EA0C_.wvu.FilterData" localSheetId="1" hidden="1">'ΠΕΠ 2021-2027'!$A$6:$L$147</definedName>
    <definedName name="Z_730399AE_E9C3_49D2_ACC3_47D92009B964_.wvu.FilterData" localSheetId="1" hidden="1">'ΠΕΠ 2021-2027'!$A$6:$L$26</definedName>
    <definedName name="Z_731D8404_41DD_4E7B_892E_0A7FFD1429C2_.wvu.FilterData" localSheetId="1" hidden="1">'ΠΕΠ 2021-2027'!$A$6:$L$26</definedName>
    <definedName name="Z_73761860_3F71_40F5_AE26_273D96C21F26_.wvu.FilterData" localSheetId="1" hidden="1">'ΠΕΠ 2021-2027'!$A$6:$L$26</definedName>
    <definedName name="Z_73D5EC5D_9F63_4D76_A640_0C526236769B_.wvu.FilterData" localSheetId="1" hidden="1">'ΠΕΠ 2021-2027'!$A$6:$L$26</definedName>
    <definedName name="Z_744CA286_E4E5_44EB_9A76_24083371BBD3_.wvu.FilterData" localSheetId="1" hidden="1">'ΠΕΠ 2021-2027'!$A$6:$L$147</definedName>
    <definedName name="Z_74804206_4657_455E_8636_68C89A114581_.wvu.FilterData" localSheetId="1" hidden="1">'ΠΕΠ 2021-2027'!$A$6:$L$147</definedName>
    <definedName name="Z_7495798F_84C6_4803_B0AF_F70F88A36736_.wvu.FilterData" localSheetId="1" hidden="1">'ΠΕΠ 2021-2027'!$A$6:$L$26</definedName>
    <definedName name="Z_749A6455_CF44_4EF7_920E_4343EBBF098C_.wvu.FilterData" localSheetId="1" hidden="1">'ΠΕΠ 2021-2027'!$A$6:$L$26</definedName>
    <definedName name="Z_74B83B39_61DC_4116_A202_E717E95E4D59_.wvu.FilterData" localSheetId="1" hidden="1">'ΠΕΠ 2021-2027'!$A$6:$L$147</definedName>
    <definedName name="Z_74ED5996_85A3_48F2_A1CF_7F41C2593FD8_.wvu.FilterData" localSheetId="1" hidden="1">'ΠΕΠ 2021-2027'!$A$6:$L$26</definedName>
    <definedName name="Z_7518EF9A_8E5B_4148_9AFB_65414F170747_.wvu.FilterData" localSheetId="1" hidden="1">'ΠΕΠ 2021-2027'!$A$6:$L$26</definedName>
    <definedName name="Z_7541D8DC_EABD_4B08_A4F7_068F0AFA6D64_.wvu.FilterData" localSheetId="1" hidden="1">'ΠΕΠ 2021-2027'!$A$6:$L$26</definedName>
    <definedName name="Z_756E65E4_3680_415C_AD2B_548447BE01AF_.wvu.FilterData" localSheetId="1" hidden="1">'ΠΕΠ 2021-2027'!$A$6:$L$26</definedName>
    <definedName name="Z_75929EA9_5A43_4D39_9D00_D0003A4652A9_.wvu.FilterData" localSheetId="1" hidden="1">'ΠΕΠ 2021-2027'!$A$6:$L$147</definedName>
    <definedName name="Z_75D82FA8_5CAD_4C34_A6A4_C8E29970D8D6_.wvu.FilterData" localSheetId="1" hidden="1">'ΠΕΠ 2021-2027'!$A$6:$L$26</definedName>
    <definedName name="Z_760588F2_6A4A_4593_807A_C55D541B9BF7_.wvu.FilterData" localSheetId="1" hidden="1">'ΠΕΠ 2021-2027'!$A$6:$L$26</definedName>
    <definedName name="Z_764D000F_A140_45FF_95E2_B68A06AFE6AF_.wvu.FilterData" localSheetId="1" hidden="1">'ΠΕΠ 2021-2027'!$A$6:$L$26</definedName>
    <definedName name="Z_76ADDDC1_6CC5_4BE6_958E_505B5BC23686_.wvu.FilterData" localSheetId="1" hidden="1">'ΠΕΠ 2021-2027'!$A$6:$L$147</definedName>
    <definedName name="Z_76BAF7D0_4C65_449C_83FD_C4E81D97DBF1_.wvu.FilterData" localSheetId="1" hidden="1">'ΠΕΠ 2021-2027'!$A$6:$L$26</definedName>
    <definedName name="Z_76F645B7_2FD6_44B7_A521_7899A06AEE10_.wvu.FilterData" localSheetId="1" hidden="1">'ΠΕΠ 2021-2027'!$A$6:$L$147</definedName>
    <definedName name="Z_7706D8F1_DE5B_40DC_9BF2_0521E7689319_.wvu.FilterData" localSheetId="1" hidden="1">'ΠΕΠ 2021-2027'!$A$6:$L$26</definedName>
    <definedName name="Z_770D528B_4564_412C_A600_C27277272E53_.wvu.FilterData" localSheetId="1" hidden="1">'ΠΕΠ 2021-2027'!$A$6:$L$26</definedName>
    <definedName name="Z_770E6018_57C1_48A2_9955_1DED96C919FB_.wvu.FilterData" localSheetId="1" hidden="1">'ΠΕΠ 2021-2027'!$A$6:$L$147</definedName>
    <definedName name="Z_774926FF_47DB_4995_B62A_A9BEEFA84F5D_.wvu.FilterData" localSheetId="1" hidden="1">'ΠΕΠ 2021-2027'!$A$6:$L$26</definedName>
    <definedName name="Z_774D16C1_BA26_4FFE_9751_4CAD60AA5738_.wvu.FilterData" localSheetId="1" hidden="1">'ΠΕΠ 2021-2027'!$A$6:$L$147</definedName>
    <definedName name="Z_774D16C1_BA26_4FFE_9751_4CAD60AA5738_.wvu.PrintArea" localSheetId="1" hidden="1">'ΠΕΠ 2021-2027'!$A$8:$L$147</definedName>
    <definedName name="Z_774D16C1_BA26_4FFE_9751_4CAD60AA5738_.wvu.PrintTitles" localSheetId="1" hidden="1">'ΠΕΠ 2021-2027'!$1:$6</definedName>
    <definedName name="Z_7781AC77_5F35_4F8A_AE2F_9FF886EB7E42_.wvu.FilterData" localSheetId="1" hidden="1">'ΠΕΠ 2021-2027'!$A$6:$L$147</definedName>
    <definedName name="Z_779374A5_B671_4AE8_A6ED_C89A7D1A3984_.wvu.FilterData" localSheetId="1" hidden="1">'ΠΕΠ 2021-2027'!$A$6:$L$26</definedName>
    <definedName name="Z_77B0F96C_2E72_44AD_8694_1F677B1CB746_.wvu.FilterData" localSheetId="1" hidden="1">'ΠΕΠ 2021-2027'!$A$6:$L$147</definedName>
    <definedName name="Z_78073E16_0195_4585_BB15_4EB1E50FC640_.wvu.FilterData" localSheetId="1" hidden="1">'ΠΕΠ 2021-2027'!$A$6:$L$26</definedName>
    <definedName name="Z_784284DB_61A8_45AA_964A_071F0C88F837_.wvu.FilterData" localSheetId="1" hidden="1">'ΠΕΠ 2021-2027'!$A$6:$L$26</definedName>
    <definedName name="Z_784E5FC5_41D0_49C6_853C_5DADC4D5491C_.wvu.FilterData" localSheetId="1" hidden="1">'ΠΕΠ 2021-2027'!$A$6:$L$147</definedName>
    <definedName name="Z_7851A10E_6185_48C6_8ECE_4AF97DBAFCD8_.wvu.FilterData" localSheetId="1" hidden="1">'ΠΕΠ 2021-2027'!$A$6:$L$147</definedName>
    <definedName name="Z_7851A10E_6185_48C6_8ECE_4AF97DBAFCD8_.wvu.PrintArea" localSheetId="1" hidden="1">'ΠΕΠ 2021-2027'!$A$8:$L$147</definedName>
    <definedName name="Z_7851A10E_6185_48C6_8ECE_4AF97DBAFCD8_.wvu.PrintTitles" localSheetId="1" hidden="1">'ΠΕΠ 2021-2027'!$1:$6</definedName>
    <definedName name="Z_786B002B_F6CE_4E64_B7B2_075DBF71E1A0_.wvu.FilterData" localSheetId="1" hidden="1">'ΠΕΠ 2021-2027'!$A$6:$L$26</definedName>
    <definedName name="Z_789B9566_8870_43EE_A9D1_39E9CE398EED_.wvu.FilterData" localSheetId="1" hidden="1">'ΠΕΠ 2021-2027'!$A$6:$L$147</definedName>
    <definedName name="Z_78A520C8_FCD3_49F1_9FE7_F475C12AEBA3_.wvu.FilterData" localSheetId="1" hidden="1">'ΠΕΠ 2021-2027'!$A$6:$L$26</definedName>
    <definedName name="Z_78D4B54B_1D3A_4D76_802B_21C6B3C1E6B8_.wvu.FilterData" localSheetId="1" hidden="1">'ΠΕΠ 2021-2027'!$A$6:$L$26</definedName>
    <definedName name="Z_78D78DC1_BC48_40F7_8CAF_1D1694A70B17_.wvu.FilterData" localSheetId="1" hidden="1">'ΠΕΠ 2021-2027'!$A$6:$L$26</definedName>
    <definedName name="Z_78DBB3B4_9F93_4657_B5F6_6EEBCB4EF50F_.wvu.FilterData" localSheetId="1" hidden="1">'ΠΕΠ 2021-2027'!$A$6:$L$26</definedName>
    <definedName name="Z_78E1056C_866A_47D7_A4E3_CD01D28E81C2_.wvu.FilterData" localSheetId="1" hidden="1">'ΠΕΠ 2021-2027'!$A$6:$L$147</definedName>
    <definedName name="Z_78EA1A72_4199_43B0_9479_9CC100B2E8ED_.wvu.FilterData" localSheetId="1" hidden="1">'ΠΕΠ 2021-2027'!$A$6:$L$26</definedName>
    <definedName name="Z_79088F0A_08B9_4527_AF15_2F1119AF50DF_.wvu.FilterData" localSheetId="1" hidden="1">'ΠΕΠ 2021-2027'!$A$6:$L$26</definedName>
    <definedName name="Z_79515C66_0298_4F5E_8B2C_B54C9BE93E25_.wvu.FilterData" localSheetId="1" hidden="1">'ΠΕΠ 2021-2027'!$A$6:$L$26</definedName>
    <definedName name="Z_79B5865F_0992_4B45_9DB8_F29D9C8493AC_.wvu.FilterData" localSheetId="1" hidden="1">'ΠΕΠ 2021-2027'!$A$6:$L$147</definedName>
    <definedName name="Z_79EBBB7C_CDE1_4AEB_B693_48DC8DF6F5D1_.wvu.FilterData" localSheetId="1" hidden="1">'ΠΕΠ 2021-2027'!$A$6:$L$26</definedName>
    <definedName name="Z_79F7119A_BBF7_4849_90E7_A0CE5CB678B2_.wvu.FilterData" localSheetId="1" hidden="1">'ΠΕΠ 2021-2027'!$A$6:$L$26</definedName>
    <definedName name="Z_79FFFC82_5FC6_4117_B232_7D317FECB666_.wvu.FilterData" localSheetId="1" hidden="1">'ΠΕΠ 2021-2027'!$A$6:$L$26</definedName>
    <definedName name="Z_7A224A2C_C124_44C1_AE78_74C8EEBA8009_.wvu.FilterData" localSheetId="1" hidden="1">'ΠΕΠ 2021-2027'!$A$6:$L$26</definedName>
    <definedName name="Z_7A39F848_0943_474B_A3FE_677E857719BA_.wvu.FilterData" localSheetId="1" hidden="1">'ΠΕΠ 2021-2027'!$A$6:$L$26</definedName>
    <definedName name="Z_7A60E147_7D79_430D_8B4E_0F17855E0730_.wvu.FilterData" localSheetId="1" hidden="1">'ΠΕΠ 2021-2027'!$A$6:$L$26</definedName>
    <definedName name="Z_7A709CEC_2F5A_45D1_A1AD_5F51FB98F220_.wvu.FilterData" localSheetId="1" hidden="1">'ΠΕΠ 2021-2027'!$A$6:$L$26</definedName>
    <definedName name="Z_7A73061B_EB03_4145_88EE_24EA461D7242_.wvu.FilterData" localSheetId="1" hidden="1">'ΠΕΠ 2021-2027'!$A$6:$L$26</definedName>
    <definedName name="Z_7A8ED592_B84F_4F58_A7F7_03BA762FB0CE_.wvu.FilterData" localSheetId="1" hidden="1">'ΠΕΠ 2021-2027'!$A$6:$L$26</definedName>
    <definedName name="Z_7AE89CBB_29B7_4983_B98C_BBD3DF684329_.wvu.FilterData" localSheetId="1" hidden="1">'ΠΕΠ 2021-2027'!$A$6:$L$26</definedName>
    <definedName name="Z_7AE89CBB_29B7_4983_B98C_BBD3DF684329_.wvu.PrintArea" localSheetId="1" hidden="1">'ΠΕΠ 2021-2027'!$A$8:$L$147</definedName>
    <definedName name="Z_7AE89CBB_29B7_4983_B98C_BBD3DF684329_.wvu.PrintTitles" localSheetId="1" hidden="1">'ΠΕΠ 2021-2027'!$1:$6</definedName>
    <definedName name="Z_7AF7F7E4_CD16_4327_94F5_F5895B1CE761_.wvu.FilterData" localSheetId="1" hidden="1">'ΠΕΠ 2021-2027'!$A$6:$L$147</definedName>
    <definedName name="Z_7B86B8C8_01F6_49B9_ACBB_3EC37E8B5B11_.wvu.FilterData" localSheetId="1" hidden="1">'ΠΕΠ 2021-2027'!$A$6:$L$147</definedName>
    <definedName name="Z_7BAB5BF8_980D_491B_ABCA_BA247BF15D8A_.wvu.FilterData" localSheetId="1" hidden="1">'ΠΕΠ 2021-2027'!$A$6:$L$26</definedName>
    <definedName name="Z_7BE08F7D_C830_421C_9791_5F1E2FA6503B_.wvu.FilterData" localSheetId="1" hidden="1">'ΠΕΠ 2021-2027'!$A$6:$L$147</definedName>
    <definedName name="Z_7BE94F5F_AD93_48CA_91E1_74718A0FB9FD_.wvu.FilterData" localSheetId="1" hidden="1">'ΠΕΠ 2021-2027'!$A$6:$L$26</definedName>
    <definedName name="Z_7C1C8103_ED80_4997_9990_4F2E3CB69852_.wvu.FilterData" localSheetId="1" hidden="1">'ΠΕΠ 2021-2027'!$A$6:$L$26</definedName>
    <definedName name="Z_7C2E70CD_7F79_48AC_9254_9C057B5AD6EF_.wvu.FilterData" localSheetId="1" hidden="1">'ΠΕΠ 2021-2027'!$A$6:$L$26</definedName>
    <definedName name="Z_7C36DEDA_D1CA_45A9_AB4A_F77845DE1C38_.wvu.FilterData" localSheetId="1" hidden="1">'ΠΕΠ 2021-2027'!$A$6:$L$26</definedName>
    <definedName name="Z_7CBAF84B_1A56_4B74_AC3A_8403C57EBBA7_.wvu.FilterData" localSheetId="1" hidden="1">'ΠΕΠ 2021-2027'!$A$6:$L$26</definedName>
    <definedName name="Z_7D3A6A0E_D960_4B1B_B34F_F657DABCEC7D_.wvu.FilterData" localSheetId="1" hidden="1">'ΠΕΠ 2021-2027'!$A$6:$L$26</definedName>
    <definedName name="Z_7D3AFC50_BFC9_4F18_8529_154EA7A79A63_.wvu.FilterData" localSheetId="1" hidden="1">'ΠΕΠ 2021-2027'!$A$6:$L$26</definedName>
    <definedName name="Z_7D3B2292_2AB8_480B_925C_84A0E19B4E14_.wvu.FilterData" localSheetId="1" hidden="1">'ΠΕΠ 2021-2027'!$A$6:$L$147</definedName>
    <definedName name="Z_7D9121F6_FCD3_49D5_A6BD_C43B7081D66C_.wvu.FilterData" localSheetId="1" hidden="1">'ΠΕΠ 2021-2027'!$A$6:$L$26</definedName>
    <definedName name="Z_7D91F2C1_F743_4EE1_A8E5_74AD6DA25D84_.wvu.FilterData" localSheetId="1" hidden="1">'ΠΕΠ 2021-2027'!$A$6:$L$26</definedName>
    <definedName name="Z_7D9FB671_1DAE_477E_AE7E_16328BB020DE_.wvu.FilterData" localSheetId="1" hidden="1">'ΠΕΠ 2021-2027'!$A$6:$L$26</definedName>
    <definedName name="Z_7DD5D0EF_4CA1_4A51_9DB9_B4406526AE8A_.wvu.FilterData" localSheetId="1" hidden="1">'ΠΕΠ 2021-2027'!$A$6:$L$26</definedName>
    <definedName name="Z_7E046964_156F_44E7_A8EF_4A2F110B4D4F_.wvu.FilterData" localSheetId="1" hidden="1">'ΠΕΠ 2021-2027'!$A$6:$L$26</definedName>
    <definedName name="Z_7E150DE1_B6FE_4EDB_B48B_0176708CD7D5_.wvu.FilterData" localSheetId="1" hidden="1">'ΠΕΠ 2021-2027'!$A$6:$L$26</definedName>
    <definedName name="Z_7EB86A55_8663_460D_8228_26E0E53DD7E6_.wvu.FilterData" localSheetId="1" hidden="1">'ΠΕΠ 2021-2027'!$A$6:$L$26</definedName>
    <definedName name="Z_7ED7CB6E_C6DB_4E8A_B566_7AAE9477EE21_.wvu.FilterData" localSheetId="1" hidden="1">'ΠΕΠ 2021-2027'!$A$6:$L$26</definedName>
    <definedName name="Z_7EDD6429_3F5D_4499_B545_23C77A9DD1C1_.wvu.FilterData" localSheetId="1" hidden="1">'ΠΕΠ 2021-2027'!$A$6:$L$147</definedName>
    <definedName name="Z_7FB73F6F_7622_443D_9181_7094274F4C81_.wvu.FilterData" localSheetId="1" hidden="1">'ΠΕΠ 2021-2027'!$A$6:$L$147</definedName>
    <definedName name="Z_7FE7566D_C824_4B92_85FE_93ABF469E9D0_.wvu.FilterData" localSheetId="1" hidden="1">'ΠΕΠ 2021-2027'!$A$6:$L$147</definedName>
    <definedName name="Z_7FFBA3A9_D9FE_4A55_903D_32CFC9DCC73C_.wvu.FilterData" localSheetId="1" hidden="1">'ΠΕΠ 2021-2027'!$A$6:$L$26</definedName>
    <definedName name="Z_7FFD351C_60AA_4D3E_B6B0_BF7AFA67B8FB_.wvu.FilterData" localSheetId="1" hidden="1">'ΠΕΠ 2021-2027'!$A$6:$L$26</definedName>
    <definedName name="Z_803B2CD8_66FC_4E2F_9D97_258D2B4681DA_.wvu.FilterData" localSheetId="1" hidden="1">'ΠΕΠ 2021-2027'!$A$6:$L$26</definedName>
    <definedName name="Z_805DD753_1FCF_43AE_921A_87B1665D031A_.wvu.FilterData" localSheetId="1" hidden="1">'ΠΕΠ 2021-2027'!$A$6:$L$26</definedName>
    <definedName name="Z_80A7B635_24BC_4B6F_95F9_4DAFFBA04752_.wvu.FilterData" localSheetId="1" hidden="1">'ΠΕΠ 2021-2027'!$A$6:$L$26</definedName>
    <definedName name="Z_80A7B635_24BC_4B6F_95F9_4DAFFBA04752_.wvu.PrintTitles" localSheetId="1" hidden="1">'ΠΕΠ 2021-2027'!$1:$6</definedName>
    <definedName name="Z_80B835D7_EDBE_4E3A_AFA3_118CD897F667_.wvu.FilterData" localSheetId="1" hidden="1">'ΠΕΠ 2021-2027'!$A$6:$L$26</definedName>
    <definedName name="Z_80E1D425_9C4B_48EF_A92B_E5C5E4FB9629_.wvu.FilterData" localSheetId="1" hidden="1">'ΠΕΠ 2021-2027'!$A$6:$L$26</definedName>
    <definedName name="Z_812F1FF4_A686_4AEC_9BE0_BBE344D8D3DD_.wvu.FilterData" localSheetId="1" hidden="1">'ΠΕΠ 2021-2027'!$A$6:$L$147</definedName>
    <definedName name="Z_8140431A_B751_4E5A_90A8_28BFE66C9A8F_.wvu.FilterData" localSheetId="1" hidden="1">'ΠΕΠ 2021-2027'!$A$6:$L$26</definedName>
    <definedName name="Z_819AE216_7F2E_4388_9479_96C0AD922B78_.wvu.FilterData" localSheetId="1" hidden="1">'ΠΕΠ 2021-2027'!$A$6:$L$26</definedName>
    <definedName name="Z_81B355DC_125E_4C41_8AC0_D4C662AA83E0_.wvu.FilterData" localSheetId="1" hidden="1">'ΠΕΠ 2021-2027'!$A$6:$L$26</definedName>
    <definedName name="Z_81C6B404_7D9A_4135_BA54_8BAF46D7E828_.wvu.FilterData" localSheetId="1" hidden="1">'ΠΕΠ 2021-2027'!$A$6:$L$26</definedName>
    <definedName name="Z_81CD0B15_734D_4540_8A5D_C1C0D8008ACE_.wvu.FilterData" localSheetId="1" hidden="1">'ΠΕΠ 2021-2027'!$A$6:$L$26</definedName>
    <definedName name="Z_81CE56F2_C1CA_49AC_8832_143B772CC330_.wvu.FilterData" localSheetId="1" hidden="1">'ΠΕΠ 2021-2027'!$A$6:$L$26</definedName>
    <definedName name="Z_8230CF65_8C90_4B4C_82E9_432558E71EF6_.wvu.FilterData" localSheetId="1" hidden="1">'ΠΕΠ 2021-2027'!$A$6:$L$26</definedName>
    <definedName name="Z_8284ED5B_8EAB_48FB_A6A3_2FAE4CF03A98_.wvu.FilterData" localSheetId="1" hidden="1">'ΠΕΠ 2021-2027'!$A$6:$L$26</definedName>
    <definedName name="Z_82B648F0_261B_40E4_99A3_1FDDC7F044DE_.wvu.FilterData" localSheetId="1" hidden="1">'ΠΕΠ 2021-2027'!$A$6:$L$26</definedName>
    <definedName name="Z_82ECF9DF_BFF3_451E_98BE_C2C8A7F3FA4E_.wvu.FilterData" localSheetId="1" hidden="1">'ΠΕΠ 2021-2027'!$A$6:$L$26</definedName>
    <definedName name="Z_8309E82D_1FF3_498C_8981_21DD04583763_.wvu.FilterData" localSheetId="1" hidden="1">'ΠΕΠ 2021-2027'!$A$6:$L$147</definedName>
    <definedName name="Z_83192F2F_FB87_455E_9F72_F9D2F0D0020A_.wvu.FilterData" localSheetId="1" hidden="1">'ΠΕΠ 2021-2027'!$A$6:$L$26</definedName>
    <definedName name="Z_83791A92_39D1_49E1_A650_4E9FF7E59E04_.wvu.FilterData" localSheetId="1" hidden="1">'ΠΕΠ 2021-2027'!$A$6:$L$26</definedName>
    <definedName name="Z_839C37F2_3979_45AC_90F7_9BE6D2E24697_.wvu.FilterData" localSheetId="1" hidden="1">'ΠΕΠ 2021-2027'!$A$6:$L$26</definedName>
    <definedName name="Z_83B187D0_F809_4016_A6E5_1E7DCE1B924A_.wvu.FilterData" localSheetId="1" hidden="1">'ΠΕΠ 2021-2027'!$A$6:$L$26</definedName>
    <definedName name="Z_83ED34C0_CD0B_46A6_9679_D3CAB82B30D4_.wvu.FilterData" localSheetId="1" hidden="1">'ΠΕΠ 2021-2027'!$A$6:$L$26</definedName>
    <definedName name="Z_8434F2C8_1A18_4B78_A4AC_399FE37C1F6F_.wvu.FilterData" localSheetId="1" hidden="1">'ΠΕΠ 2021-2027'!$A$6:$L$26</definedName>
    <definedName name="Z_8449E9F1_EFBE_4385_A10D_8A2A8D11821C_.wvu.FilterData" localSheetId="1" hidden="1">'ΠΕΠ 2021-2027'!$A$6:$L$147</definedName>
    <definedName name="Z_845214B8_ADF0_40B3_A0AA_14F9E7F40511_.wvu.FilterData" localSheetId="1" hidden="1">'ΠΕΠ 2021-2027'!$A$6:$L$26</definedName>
    <definedName name="Z_8455B90D_04B9_4C12_B75D_21065CE06B07_.wvu.FilterData" localSheetId="1" hidden="1">'ΠΕΠ 2021-2027'!$A$6:$L$26</definedName>
    <definedName name="Z_848C2ECE_B693_4E86_AA86_1C77765C5681_.wvu.FilterData" localSheetId="1" hidden="1">'ΠΕΠ 2021-2027'!$A$6:$L$26</definedName>
    <definedName name="Z_84924417_9DBA_47D0_9DE1_693CEDD44E3E_.wvu.FilterData" localSheetId="1" hidden="1">'ΠΕΠ 2021-2027'!$A$6:$L$26</definedName>
    <definedName name="Z_84DA0679_528A_467E_91CA_080549DB99A6_.wvu.FilterData" localSheetId="1" hidden="1">'ΠΕΠ 2021-2027'!$A$6:$L$26</definedName>
    <definedName name="Z_85125AFB_F11B_40E2_B2BE_F54E182F1913_.wvu.FilterData" localSheetId="1" hidden="1">'ΠΕΠ 2021-2027'!$A$6:$L$26</definedName>
    <definedName name="Z_85B9517C_E062_4FCA_AAC8_06D9C09A6007_.wvu.FilterData" localSheetId="1" hidden="1">'ΠΕΠ 2021-2027'!$A$6:$L$26</definedName>
    <definedName name="Z_862FDB10_D918_4D40_A029_66FE18ABF97D_.wvu.FilterData" localSheetId="1" hidden="1">'ΠΕΠ 2021-2027'!$A$6:$L$26</definedName>
    <definedName name="Z_8632E5E4_7ECF_4A73_9741_CBCF1CE66D6B_.wvu.FilterData" localSheetId="1" hidden="1">'ΠΕΠ 2021-2027'!$A$6:$L$26</definedName>
    <definedName name="Z_864298CA_8332_4E49_8F0C_0FA91E9B5ABF_.wvu.FilterData" localSheetId="1" hidden="1">'ΠΕΠ 2021-2027'!$A$6:$L$26</definedName>
    <definedName name="Z_86DC803D_AD00_4377_B188_374910CE8B11_.wvu.FilterData" localSheetId="1" hidden="1">'ΠΕΠ 2021-2027'!$A$6:$L$26</definedName>
    <definedName name="Z_86EF96BE_95D5_43DD_8397_CA36F2231B5C_.wvu.FilterData" localSheetId="1" hidden="1">'ΠΕΠ 2021-2027'!$A$6:$L$147</definedName>
    <definedName name="Z_86EF96BE_95D5_43DD_8397_CA36F2231B5C_.wvu.PrintArea" localSheetId="1" hidden="1">'ΠΕΠ 2021-2027'!$A$8:$L$147</definedName>
    <definedName name="Z_86EF96BE_95D5_43DD_8397_CA36F2231B5C_.wvu.PrintTitles" localSheetId="1" hidden="1">'ΠΕΠ 2021-2027'!$1:$6</definedName>
    <definedName name="Z_86FB8773_76D1_4874_B1CE_3F7130F7F84D_.wvu.FilterData" localSheetId="1" hidden="1">'ΠΕΠ 2021-2027'!$A$6:$L$26</definedName>
    <definedName name="Z_8759BFB5_504C_4B4D_BBF5_3A27F080EF79_.wvu.FilterData" localSheetId="1" hidden="1">'ΠΕΠ 2021-2027'!$A$6:$L$147</definedName>
    <definedName name="Z_878A1591_812C_4B5D_8296_B5CBBC424562_.wvu.FilterData" localSheetId="1" hidden="1">'ΠΕΠ 2021-2027'!$A$6:$L$26</definedName>
    <definedName name="Z_87AA6898_8E58_460B_99B8_12DF7F50A4BF_.wvu.FilterData" localSheetId="1" hidden="1">'ΠΕΠ 2021-2027'!$A$6:$L$26</definedName>
    <definedName name="Z_87DE03D5_72FC_4005_B89E_622D46C9F7E1_.wvu.FilterData" localSheetId="1" hidden="1">'ΠΕΠ 2021-2027'!$A$6:$L$26</definedName>
    <definedName name="Z_88012604_9EC5_4913_A751_94F4BD66875A_.wvu.FilterData" localSheetId="1" hidden="1">'ΠΕΠ 2021-2027'!$A$6:$L$26</definedName>
    <definedName name="Z_8808BBCD_E8E9_4A47_BEC4_C1A3A20F49D8_.wvu.FilterData" localSheetId="1" hidden="1">'ΠΕΠ 2021-2027'!$A$6:$L$26</definedName>
    <definedName name="Z_880DB824_E475_45E6_A891_9BF4D8F9A1BC_.wvu.FilterData" localSheetId="1" hidden="1">'ΠΕΠ 2021-2027'!$A$6:$L$26</definedName>
    <definedName name="Z_888110CB_6E65_45E9_B2D7_F67BEA9F55C0_.wvu.FilterData" localSheetId="1" hidden="1">'ΠΕΠ 2021-2027'!$A$6:$L$26</definedName>
    <definedName name="Z_8888BB00_6592_487C_A641_74F1686BE37E_.wvu.FilterData" localSheetId="1" hidden="1">'ΠΕΠ 2021-2027'!$A$6:$L$26</definedName>
    <definedName name="Z_888C2B36_B91B_4D43_8CDE_AFFAC3973098_.wvu.FilterData" localSheetId="1" hidden="1">'ΠΕΠ 2021-2027'!$A$6:$L$26</definedName>
    <definedName name="Z_88FD3374_A751_4935_B9D4_8D573DA80AFD_.wvu.FilterData" localSheetId="1" hidden="1">'ΠΕΠ 2021-2027'!$A$6:$L$26</definedName>
    <definedName name="Z_891FF5D0_EEDD_4CCD_846B_D6C180AE6481_.wvu.FilterData" localSheetId="1" hidden="1">'ΠΕΠ 2021-2027'!$A$6:$L$147</definedName>
    <definedName name="Z_89467B2C_5B6B_49E6_8AA3_9FFA3FE0D93A_.wvu.FilterData" localSheetId="1" hidden="1">'ΠΕΠ 2021-2027'!$A$6:$L$26</definedName>
    <definedName name="Z_8965613B_777A_4BF5_B403_19D78BD12A0F_.wvu.FilterData" localSheetId="1" hidden="1">'ΠΕΠ 2021-2027'!$A$6:$L$26</definedName>
    <definedName name="Z_89973CA2_E92B_45B8_8B8C_F9C67F393C70_.wvu.FilterData" localSheetId="1" hidden="1">'ΠΕΠ 2021-2027'!$A$6:$L$147</definedName>
    <definedName name="Z_8A1A6948_7FA1_43F9_8745_BFDAF9A28BBC_.wvu.FilterData" localSheetId="1" hidden="1">'ΠΕΠ 2021-2027'!$A$6:$L$147</definedName>
    <definedName name="Z_8A237CA9_8334_47A5_8F88_2623D4A91ADF_.wvu.FilterData" localSheetId="1" hidden="1">'ΠΕΠ 2021-2027'!$A$6:$L$147</definedName>
    <definedName name="Z_8A2D9BDF_1BDE_45E4_AD5C_71A11BDB25CB_.wvu.FilterData" localSheetId="1" hidden="1">'ΠΕΠ 2021-2027'!$A$6:$L$26</definedName>
    <definedName name="Z_8A69D556_CC7F_4FE7_BD41_E42B2B432EA9_.wvu.FilterData" localSheetId="1" hidden="1">'ΠΕΠ 2021-2027'!$A$6:$L$26</definedName>
    <definedName name="Z_8A97F97D_B88B_434F_AEC1_A54FE5A03619_.wvu.FilterData" localSheetId="1" hidden="1">'ΠΕΠ 2021-2027'!$A$6:$L$26</definedName>
    <definedName name="Z_8ABC5AB8_E67C_4C51_A23F_4AE2DC2F5846_.wvu.FilterData" localSheetId="1" hidden="1">'ΠΕΠ 2021-2027'!$A$6:$L$26</definedName>
    <definedName name="Z_8ADFA7FA_17D8_4BBB_A720_5E18685D890B_.wvu.FilterData" localSheetId="1" hidden="1">'ΠΕΠ 2021-2027'!$A$6:$L$26</definedName>
    <definedName name="Z_8AE3A264_BDF2_43E2_BEEA_01B26EACBC7E_.wvu.FilterData" localSheetId="1" hidden="1">'ΠΕΠ 2021-2027'!$A$6:$L$26</definedName>
    <definedName name="Z_8AE80666_1BA8_4009_94B8_59656B252A02_.wvu.FilterData" localSheetId="1" hidden="1">'ΠΕΠ 2021-2027'!$A$6:$L$147</definedName>
    <definedName name="Z_8AF98904_C53E_47F2_9A72_29F744C178D0_.wvu.FilterData" localSheetId="1" hidden="1">'ΠΕΠ 2021-2027'!$A$6:$L$26</definedName>
    <definedName name="Z_8B395F86_A95A_404B_902F_7C54331C3EDA_.wvu.FilterData" localSheetId="1" hidden="1">'ΠΕΠ 2021-2027'!$A$6:$L$26</definedName>
    <definedName name="Z_8B685A25_FB09_46A1_89DE_856820EB193F_.wvu.FilterData" localSheetId="1" hidden="1">'ΠΕΠ 2021-2027'!$A$6:$L$26</definedName>
    <definedName name="Z_8B685A25_FB09_46A1_89DE_856820EB193F_.wvu.PrintArea" localSheetId="1" hidden="1">'ΠΕΠ 2021-2027'!$A$8:$L$147</definedName>
    <definedName name="Z_8B685A25_FB09_46A1_89DE_856820EB193F_.wvu.PrintTitles" localSheetId="1" hidden="1">'ΠΕΠ 2021-2027'!$1:$6</definedName>
    <definedName name="Z_8B7B9A40_BB58_4E4D_BD19_156D1F24064A_.wvu.FilterData" localSheetId="1" hidden="1">'ΠΕΠ 2021-2027'!$A$6:$L$26</definedName>
    <definedName name="Z_8B865D49_B3F2_42B9_B315_CC220081EAFC_.wvu.FilterData" localSheetId="1" hidden="1">'ΠΕΠ 2021-2027'!$A$6:$L$26</definedName>
    <definedName name="Z_8B9B6559_7A3A_4240_9BC3_D01D9E499C73_.wvu.FilterData" localSheetId="1" hidden="1">'ΠΕΠ 2021-2027'!$A$6:$L$26</definedName>
    <definedName name="Z_8BB1096E_00A5_42B9_97A8_E28A9DB2625B_.wvu.FilterData" localSheetId="1" hidden="1">'ΠΕΠ 2021-2027'!$A$6:$L$26</definedName>
    <definedName name="Z_8BB2CD44_4C25_43AB_B858_5F5C877CB9D8_.wvu.FilterData" localSheetId="1" hidden="1">'ΠΕΠ 2021-2027'!$A$6:$L$26</definedName>
    <definedName name="Z_8BC7A7AF_7D1A_44AB_8C7F_E42EE9376220_.wvu.FilterData" localSheetId="1" hidden="1">'ΠΕΠ 2021-2027'!$A$6:$L$147</definedName>
    <definedName name="Z_8BDF7EE0_038D_46F8_B4C4_1082AB13CBCD_.wvu.FilterData" localSheetId="1" hidden="1">'ΠΕΠ 2021-2027'!$A$6:$L$147</definedName>
    <definedName name="Z_8BFC7E76_84B9_461D_BBF4_F65A5B2A7D8A_.wvu.FilterData" localSheetId="1" hidden="1">'ΠΕΠ 2021-2027'!$A$6:$L$26</definedName>
    <definedName name="Z_8C2EBAA0_543A_4BE1_9936_BB8DB0EB866B_.wvu.FilterData" localSheetId="1" hidden="1">'ΠΕΠ 2021-2027'!$A$6:$L$147</definedName>
    <definedName name="Z_8C3DFA56_6647_48DB_979D_484999E3D38A_.wvu.FilterData" localSheetId="1" hidden="1">'ΠΕΠ 2021-2027'!$A$6:$L$26</definedName>
    <definedName name="Z_8C85B6FC_5596_4A02_AD11_700C5D5E2E39_.wvu.FilterData" localSheetId="1" hidden="1">'ΠΕΠ 2021-2027'!$A$6:$L$26</definedName>
    <definedName name="Z_8CF1BC62_23D2_42E2_A139_96326AABED49_.wvu.FilterData" localSheetId="1" hidden="1">'ΠΕΠ 2021-2027'!$A$6:$L$26</definedName>
    <definedName name="Z_8D47451C_3ADA_4CA7_9AA3_54585995EE47_.wvu.FilterData" localSheetId="1" hidden="1">'ΠΕΠ 2021-2027'!$A$6:$L$26</definedName>
    <definedName name="Z_8D552C55_8472_4CD5_B142_AED23CF8E394_.wvu.FilterData" localSheetId="1" hidden="1">'ΠΕΠ 2021-2027'!$A$6:$L$26</definedName>
    <definedName name="Z_8DA64423_B107_46AA_8D33_E189CEE85902_.wvu.FilterData" localSheetId="1" hidden="1">'ΠΕΠ 2021-2027'!$A$6:$L$26</definedName>
    <definedName name="Z_8E0307FE_82F1_494A_B03D_C2605D3BDB67_.wvu.FilterData" localSheetId="1" hidden="1">'ΠΕΠ 2021-2027'!$A$6:$L$26</definedName>
    <definedName name="Z_8E400D63_DFF4_4BB1_9F0E_7E0D3B1B440C_.wvu.FilterData" localSheetId="1" hidden="1">'ΠΕΠ 2021-2027'!$A$6:$L$147</definedName>
    <definedName name="Z_8E4445C2_E156_4443_9349_D9EC14EDD386_.wvu.FilterData" localSheetId="1" hidden="1">'ΠΕΠ 2021-2027'!$A$6:$L$26</definedName>
    <definedName name="Z_8E63B9D0_4B4D_435C_BF27_BC03062A1599_.wvu.FilterData" localSheetId="1" hidden="1">'ΠΕΠ 2021-2027'!$A$6:$L$26</definedName>
    <definedName name="Z_8E764B68_E4C9_47FE_BFB2_3968DED41ACE_.wvu.FilterData" localSheetId="1" hidden="1">'ΠΕΠ 2021-2027'!$A$6:$L$147</definedName>
    <definedName name="Z_8E84DA63_02A4_49AB_B6B1_9B4F431F1F6F_.wvu.FilterData" localSheetId="1" hidden="1">'ΠΕΠ 2021-2027'!$A$6:$L$147</definedName>
    <definedName name="Z_8EBC794D_1949_4627_B230_F9CE014A27AD_.wvu.FilterData" localSheetId="1" hidden="1">'ΠΕΠ 2021-2027'!$A$6:$L$147</definedName>
    <definedName name="Z_8ECB2795_67C9_4B32_B1A2_4C357539C0C0_.wvu.FilterData" localSheetId="1" hidden="1">'ΠΕΠ 2021-2027'!$A$6:$L$26</definedName>
    <definedName name="Z_8F27F3B8_34DC_41FE_86B6_102282A7162A_.wvu.FilterData" localSheetId="1" hidden="1">'ΠΕΠ 2021-2027'!$A$6:$L$26</definedName>
    <definedName name="Z_8F47526F_A7B1_421E_A146_7076FBBAA23C_.wvu.FilterData" localSheetId="1" hidden="1">'ΠΕΠ 2021-2027'!$A$6:$L$26</definedName>
    <definedName name="Z_8F6F9C37_668F_43C4_9F54_716DE1129842_.wvu.FilterData" localSheetId="1" hidden="1">'ΠΕΠ 2021-2027'!$A$6:$L$147</definedName>
    <definedName name="Z_8F6F9C37_668F_43C4_9F54_716DE1129842_.wvu.PrintArea" localSheetId="1" hidden="1">'ΠΕΠ 2021-2027'!$A$8:$L$147</definedName>
    <definedName name="Z_8F6F9C37_668F_43C4_9F54_716DE1129842_.wvu.PrintTitles" localSheetId="1" hidden="1">'ΠΕΠ 2021-2027'!$1:$6</definedName>
    <definedName name="Z_8F78EC6F_4AE8_4079_9F56_BE96CB107CDC_.wvu.FilterData" localSheetId="1" hidden="1">'ΠΕΠ 2021-2027'!$A$6:$L$26</definedName>
    <definedName name="Z_8F874992_974A_4BEF_A10B_292CF7756E1B_.wvu.FilterData" localSheetId="1" hidden="1">'ΠΕΠ 2021-2027'!$A$6:$L$26</definedName>
    <definedName name="Z_8F95FCF8_60BB_48A5_975F_40B37F5535F2_.wvu.FilterData" localSheetId="1" hidden="1">'ΠΕΠ 2021-2027'!$A$6:$L$26</definedName>
    <definedName name="Z_8F9B2A23_1801_4A95_928F_BEF056569D28_.wvu.FilterData" localSheetId="1" hidden="1">'ΠΕΠ 2021-2027'!$A$6:$L$26</definedName>
    <definedName name="Z_8FA5FE2C_8CFF_4BE1_89A1_9C26E27F3E9F_.wvu.FilterData" localSheetId="1" hidden="1">'ΠΕΠ 2021-2027'!$A$6:$L$26</definedName>
    <definedName name="Z_8FB8C6BB_A632_4F9C_83CD_329E7DA8709F_.wvu.FilterData" localSheetId="1" hidden="1">'ΠΕΠ 2021-2027'!$A$6:$L$26</definedName>
    <definedName name="Z_8FD46F0C_6171_4DE6_817E_D63DCBE7AA5F_.wvu.FilterData" localSheetId="1" hidden="1">'ΠΕΠ 2021-2027'!$A$6:$L$26</definedName>
    <definedName name="Z_9000E893_DDF5_46A6_A52E_9C7E0DCC4EA1_.wvu.FilterData" localSheetId="1" hidden="1">'ΠΕΠ 2021-2027'!$A$6:$L$26</definedName>
    <definedName name="Z_901D5DDB_0253_444F_B446_552886C7ED14_.wvu.FilterData" localSheetId="1" hidden="1">'ΠΕΠ 2021-2027'!$A$6:$L$26</definedName>
    <definedName name="Z_901DC1F2_1D38_4983_AAA0_64172ACE7133_.wvu.FilterData" localSheetId="1" hidden="1">'ΠΕΠ 2021-2027'!$A$6:$L$147</definedName>
    <definedName name="Z_9067D3C9_9AFA_4D46_881A_CDD935AB326D_.wvu.FilterData" localSheetId="1" hidden="1">'ΠΕΠ 2021-2027'!$A$6:$L$26</definedName>
    <definedName name="Z_90BA6989_3E49_4C2D_9ED1_4F41AFA066C7_.wvu.FilterData" localSheetId="1" hidden="1">'ΠΕΠ 2021-2027'!$A$6:$L$26</definedName>
    <definedName name="Z_90CBF987_1A9D_466C_8E96_69D3182360F6_.wvu.FilterData" localSheetId="1" hidden="1">'ΠΕΠ 2021-2027'!$A$6:$L$26</definedName>
    <definedName name="Z_90D1D7E7_8E22_42B0_876D_A990AE4F2DA7_.wvu.FilterData" localSheetId="1" hidden="1">'ΠΕΠ 2021-2027'!$A$6:$L$26</definedName>
    <definedName name="Z_9110BC63_3364_4737_BEF3_3BD860A907BF_.wvu.FilterData" localSheetId="1" hidden="1">'ΠΕΠ 2021-2027'!$A$6:$L$26</definedName>
    <definedName name="Z_91131A59_C92B_409A_8DEA_D893C8383D92_.wvu.FilterData" localSheetId="1" hidden="1">'ΠΕΠ 2021-2027'!$A$6:$L$26</definedName>
    <definedName name="Z_913B646F_9B38_4A13_A7CB_223D6FAFCB49_.wvu.FilterData" localSheetId="1" hidden="1">'ΠΕΠ 2021-2027'!$A$6:$L$26</definedName>
    <definedName name="Z_915B2905_81B6_41E5_A4E1_4A21892475EC_.wvu.FilterData" localSheetId="1" hidden="1">'ΠΕΠ 2021-2027'!$A$6:$L$147</definedName>
    <definedName name="Z_91A295A2_41C9_4F74_9ED8_48A2A8AFBB57_.wvu.FilterData" localSheetId="1" hidden="1">'ΠΕΠ 2021-2027'!$A$6:$L$26</definedName>
    <definedName name="Z_91C8DD24_3B9A_403E_9E2F_7311B2613AD8_.wvu.FilterData" localSheetId="1" hidden="1">'ΠΕΠ 2021-2027'!$A$6:$L$26</definedName>
    <definedName name="Z_9249C59E_F44E_4FE7_980F_F30FCA638479_.wvu.FilterData" localSheetId="1" hidden="1">'ΠΕΠ 2021-2027'!$A$6:$L$26</definedName>
    <definedName name="Z_9255FE9A_475D_41C6_96BF_3327E32A9E21_.wvu.FilterData" localSheetId="1" hidden="1">'ΠΕΠ 2021-2027'!$A$6:$L$26</definedName>
    <definedName name="Z_9256C4B4_FC66_4B7E_A7A1_13FF633BE60B_.wvu.FilterData" localSheetId="1" hidden="1">'ΠΕΠ 2021-2027'!$A$6:$L$26</definedName>
    <definedName name="Z_9295CE03_1612_475A_8B82_83A5FFD5F21F_.wvu.FilterData" localSheetId="1" hidden="1">'ΠΕΠ 2021-2027'!$A$6:$L$26</definedName>
    <definedName name="Z_92AE5C85_7EE1_4A1A_A1E0_2E8CF768BDD8_.wvu.FilterData" localSheetId="1" hidden="1">'ΠΕΠ 2021-2027'!$A$6:$L$26</definedName>
    <definedName name="Z_92D6CD11_D08B_40BA_82F5_783DD126D62E_.wvu.FilterData" localSheetId="1" hidden="1">'ΠΕΠ 2021-2027'!$A$6:$L$26</definedName>
    <definedName name="Z_9302DAF3_8572_4F45_A6AA_34EAC134CD0E_.wvu.FilterData" localSheetId="1" hidden="1">'ΠΕΠ 2021-2027'!$A$6:$L$26</definedName>
    <definedName name="Z_931A5F52_29D2_40D8_96E8_09DF6F1C97F8_.wvu.FilterData" localSheetId="1" hidden="1">'ΠΕΠ 2021-2027'!$A$6:$L$26</definedName>
    <definedName name="Z_935436AD_5BB4_40DF_B15C_C708EBDC7BA9_.wvu.FilterData" localSheetId="1" hidden="1">'ΠΕΠ 2021-2027'!$A$6:$L$147</definedName>
    <definedName name="Z_93867672_431C_418B_8162_C45D28A49412_.wvu.FilterData" localSheetId="1" hidden="1">'ΠΕΠ 2021-2027'!$A$6:$L$26</definedName>
    <definedName name="Z_93F059F4_7725_48EB_8E17_E42DDFF7A2DD_.wvu.FilterData" localSheetId="1" hidden="1">'ΠΕΠ 2021-2027'!$A$6:$L$26</definedName>
    <definedName name="Z_93F4D348_AAF5_4D6A_9597_35B6E3CC8EA1_.wvu.FilterData" localSheetId="1" hidden="1">'ΠΕΠ 2021-2027'!$A$6:$L$26</definedName>
    <definedName name="Z_9404BE32_7ED4_4BB5_854E_60DF71599822_.wvu.FilterData" localSheetId="1" hidden="1">'ΠΕΠ 2021-2027'!$A$6:$L$26</definedName>
    <definedName name="Z_941F6DD5_90FF_49A0_AA71_AD6FA289543F_.wvu.FilterData" localSheetId="1" hidden="1">'ΠΕΠ 2021-2027'!$A$6:$L$26</definedName>
    <definedName name="Z_9440AFBE_9BDD_4B96_A146_B665DDDD345D_.wvu.FilterData" localSheetId="1" hidden="1">'ΠΕΠ 2021-2027'!$A$6:$L$26</definedName>
    <definedName name="Z_944EAD9B_EBC3_4F21_B0A9_E17E4771DBA6_.wvu.FilterData" localSheetId="1" hidden="1">'ΠΕΠ 2021-2027'!$A$6:$L$26</definedName>
    <definedName name="Z_9451EC6B_6784_40CA_B28E_BA5EB4A05962_.wvu.FilterData" localSheetId="1" hidden="1">'ΠΕΠ 2021-2027'!$A$6:$L$26</definedName>
    <definedName name="Z_9480E6CF_3AF9_42D7_951C_B483B129825F_.wvu.FilterData" localSheetId="1" hidden="1">'ΠΕΠ 2021-2027'!$A$6:$L$26</definedName>
    <definedName name="Z_94996EC1_1220_43B9_ADF8_BDC8995BF1AF_.wvu.FilterData" localSheetId="1" hidden="1">'ΠΕΠ 2021-2027'!$A$6:$L$147</definedName>
    <definedName name="Z_955A9AA5_99FF_44B4_9205_0904398310B2_.wvu.FilterData" localSheetId="1" hidden="1">'ΠΕΠ 2021-2027'!$A$6:$L$26</definedName>
    <definedName name="Z_9563B1B5_8525_4E7D_8196_CB684AC68997_.wvu.FilterData" localSheetId="1" hidden="1">'ΠΕΠ 2021-2027'!$A$6:$L$26</definedName>
    <definedName name="Z_95723E90_5060_4612_B571_1BB01C76E6B2_.wvu.FilterData" localSheetId="1" hidden="1">'ΠΕΠ 2021-2027'!$A$6:$L$26</definedName>
    <definedName name="Z_95F1364E_DB72_439B_B3C1_F699EDED0AE9_.wvu.FilterData" localSheetId="1" hidden="1">'ΠΕΠ 2021-2027'!$A$6:$L$26</definedName>
    <definedName name="Z_95F30C01_C62D_421D_A22C_BE441260F37C_.wvu.FilterData" localSheetId="1" hidden="1">'ΠΕΠ 2021-2027'!$A$6:$L$26</definedName>
    <definedName name="Z_95FEDA35_B7A6_48A8_BE03_CDEF2E87503A_.wvu.FilterData" localSheetId="1" hidden="1">'ΠΕΠ 2021-2027'!$A$6:$L$26</definedName>
    <definedName name="Z_965706B4_83C8_4851_B934_7E9216F66E80_.wvu.FilterData" localSheetId="1" hidden="1">'ΠΕΠ 2021-2027'!$A$6:$L$26</definedName>
    <definedName name="Z_9683AC73_5EFD_4241_A54F_06DDB1FD26A7_.wvu.FilterData" localSheetId="1" hidden="1">'ΠΕΠ 2021-2027'!$A$6:$L$26</definedName>
    <definedName name="Z_9688DB99_CEAE_4B78_880B_79F51856F1B3_.wvu.FilterData" localSheetId="1" hidden="1">'ΠΕΠ 2021-2027'!$A$6:$L$26</definedName>
    <definedName name="Z_968A0C3A_9D09_48A0_854F_0A2A1FC16543_.wvu.FilterData" localSheetId="1" hidden="1">'ΠΕΠ 2021-2027'!$A$6:$L$26</definedName>
    <definedName name="Z_969BFAD3_8C9F_40B5_83BA_456F2CB0EF37_.wvu.FilterData" localSheetId="1" hidden="1">'ΠΕΠ 2021-2027'!$A$6:$L$147</definedName>
    <definedName name="Z_969D7909_1D50_46CB_9893_FB9D441AF585_.wvu.FilterData" localSheetId="1" hidden="1">'ΠΕΠ 2021-2027'!$A$6:$L$26</definedName>
    <definedName name="Z_970F56C0_8414_4E30_B18E_8120B32C3E40_.wvu.FilterData" localSheetId="1" hidden="1">'ΠΕΠ 2021-2027'!$A$6:$L$26</definedName>
    <definedName name="Z_9719DD90_B0A2_4AEA_B60B_217DB441B49B_.wvu.FilterData" localSheetId="1" hidden="1">'ΠΕΠ 2021-2027'!$A$6:$L$147</definedName>
    <definedName name="Z_971B616B_FC81_4BD6_B8FE_C6F42E9458B2_.wvu.FilterData" localSheetId="1" hidden="1">'ΠΕΠ 2021-2027'!$A$6:$L$26</definedName>
    <definedName name="Z_972C3DA9_DFC2_4007_A98D_AC19D7D0DEEA_.wvu.FilterData" localSheetId="1" hidden="1">'ΠΕΠ 2021-2027'!$A$6:$L$26</definedName>
    <definedName name="Z_976FB61D_B80D_43A5_8EDD_9888D3EB9C07_.wvu.FilterData" localSheetId="1" hidden="1">'ΠΕΠ 2021-2027'!$A$6:$L$26</definedName>
    <definedName name="Z_97F76432_0D2B_4751_A61E_3B83D641F895_.wvu.FilterData" localSheetId="1" hidden="1">'ΠΕΠ 2021-2027'!$A$6:$L$26</definedName>
    <definedName name="Z_980702B6_42CB_49FE_A0E6_14F819DCD858_.wvu.FilterData" localSheetId="1" hidden="1">'ΠΕΠ 2021-2027'!$A$6:$L$26</definedName>
    <definedName name="Z_981569EB_5405_40A8_A540_27DD9FA11FB7_.wvu.FilterData" localSheetId="1" hidden="1">'ΠΕΠ 2021-2027'!$A$6:$L$26</definedName>
    <definedName name="Z_982E226A_4C38_4110_9B96_FBFA080EEB72_.wvu.FilterData" localSheetId="1" hidden="1">'ΠΕΠ 2021-2027'!$A$6:$L$26</definedName>
    <definedName name="Z_982E226A_4C38_4110_9B96_FBFA080EEB72_.wvu.PrintArea" localSheetId="1" hidden="1">'ΠΕΠ 2021-2027'!$A$8:$L$147</definedName>
    <definedName name="Z_982E226A_4C38_4110_9B96_FBFA080EEB72_.wvu.PrintTitles" localSheetId="1" hidden="1">'ΠΕΠ 2021-2027'!$1:$6</definedName>
    <definedName name="Z_985EE997_3301_470B_A816_2B19BE4C9FC1_.wvu.FilterData" localSheetId="1" hidden="1">'ΠΕΠ 2021-2027'!$A$6:$L$26</definedName>
    <definedName name="Z_988568B7_1451_4165_BA71_AE5012F0F00A_.wvu.FilterData" localSheetId="1" hidden="1">'ΠΕΠ 2021-2027'!$A$6:$L$26</definedName>
    <definedName name="Z_98CF7F57_BCF9_43CD_AA51_8BB26072EA9B_.wvu.FilterData" localSheetId="1" hidden="1">'ΠΕΠ 2021-2027'!$A$6:$L$26</definedName>
    <definedName name="Z_991B63CD_563C_4052_8BE0_26C0024A5069_.wvu.FilterData" localSheetId="1" hidden="1">'ΠΕΠ 2021-2027'!$A$6:$L$26</definedName>
    <definedName name="Z_994B8EAB_1C46_449A_8C50_E136E97369CE_.wvu.FilterData" localSheetId="1" hidden="1">'ΠΕΠ 2021-2027'!$A$6:$L$26</definedName>
    <definedName name="Z_99AA3A90_7819_4704_B50B_6F77183E5F7E_.wvu.FilterData" localSheetId="1" hidden="1">'ΠΕΠ 2021-2027'!$A$6:$L$26</definedName>
    <definedName name="Z_99E5B5D9_428F_4BE0_BE49_14517CBAD640_.wvu.FilterData" localSheetId="1" hidden="1">'ΠΕΠ 2021-2027'!$A$6:$L$26</definedName>
    <definedName name="Z_99EBDDC7_A4F1_49F0_A8E0_0ED21FF3661E_.wvu.FilterData" localSheetId="1" hidden="1">'ΠΕΠ 2021-2027'!$A$6:$L$26</definedName>
    <definedName name="Z_99FF1CFF_AE64_4BDF_8081_47E69F5CE4AD_.wvu.FilterData" localSheetId="1" hidden="1">'ΠΕΠ 2021-2027'!$A$6:$L$26</definedName>
    <definedName name="Z_9A118C6A_D2FB_4A87_ACD7_A77F4B7A4A1A_.wvu.FilterData" localSheetId="1" hidden="1">'ΠΕΠ 2021-2027'!$A$6:$L$26</definedName>
    <definedName name="Z_9A22687E_586D_472C_AC70_06A4011E23F6_.wvu.FilterData" localSheetId="1" hidden="1">'ΠΕΠ 2021-2027'!$A$6:$L$147</definedName>
    <definedName name="Z_9A6E183B_F856_403F_B23C_60763D3E4A30_.wvu.FilterData" localSheetId="1" hidden="1">'ΠΕΠ 2021-2027'!$A$6:$L$147</definedName>
    <definedName name="Z_9A787CCA_57B1_4B77_A22C_F86F74B33161_.wvu.FilterData" localSheetId="1" hidden="1">'ΠΕΠ 2021-2027'!$A$6:$L$147</definedName>
    <definedName name="Z_9AB8D88E_5C11_4586_8095_1ED3ACD81EBC_.wvu.FilterData" localSheetId="1" hidden="1">'ΠΕΠ 2021-2027'!$A$6:$L$26</definedName>
    <definedName name="Z_9AC4FC17_63B5_40E4_A041_A64B025079BE_.wvu.FilterData" localSheetId="1" hidden="1">'ΠΕΠ 2021-2027'!$A$6:$L$26</definedName>
    <definedName name="Z_9B31D9D8_96AC_4F53_916E_26765771FE4D_.wvu.FilterData" localSheetId="1" hidden="1">'ΠΕΠ 2021-2027'!$A$6:$L$26</definedName>
    <definedName name="Z_9B72BD7C_5600_4E16_98CF_D4E0B3F96549_.wvu.FilterData" localSheetId="1" hidden="1">'ΠΕΠ 2021-2027'!$A$6:$L$26</definedName>
    <definedName name="Z_9B848DF3_7F1F_48D5_961D_7C52460D79D7_.wvu.FilterData" localSheetId="1" hidden="1">'ΠΕΠ 2021-2027'!$A$6:$L$26</definedName>
    <definedName name="Z_9B92EF39_8949_4190_AB3A_5147B66451C3_.wvu.FilterData" localSheetId="1" hidden="1">'ΠΕΠ 2021-2027'!$A$6:$L$147</definedName>
    <definedName name="Z_9BD70407_A2A4_416A_A7FA_1739A555947A_.wvu.FilterData" localSheetId="1" hidden="1">'ΠΕΠ 2021-2027'!$A$6:$L$26</definedName>
    <definedName name="Z_9C19419C_2EA5_4FAF_BABF_41873B5A3896_.wvu.FilterData" localSheetId="1" hidden="1">'ΠΕΠ 2021-2027'!$A$6:$L$26</definedName>
    <definedName name="Z_9C1A9330_E165_458C_B705_045235D154F4_.wvu.FilterData" localSheetId="1" hidden="1">'ΠΕΠ 2021-2027'!$A$6:$L$147</definedName>
    <definedName name="Z_9CAF5FC8_9681_4E93_B243_7D0AE433D54C_.wvu.FilterData" localSheetId="1" hidden="1">'ΠΕΠ 2021-2027'!$A$6:$L$26</definedName>
    <definedName name="Z_9CBA9D6C_137C_452A_9CA3_ECD97B3A4243_.wvu.FilterData" localSheetId="1" hidden="1">'ΠΕΠ 2021-2027'!$A$6:$L$147</definedName>
    <definedName name="Z_9CD3DDCB_EEB3_412C_BDF4_A8F1C44F434A_.wvu.FilterData" localSheetId="1" hidden="1">'ΠΕΠ 2021-2027'!$A$6:$L$26</definedName>
    <definedName name="Z_9CE939B3_F968_4A12_9DC1_1798C24A7542_.wvu.FilterData" localSheetId="1" hidden="1">'ΠΕΠ 2021-2027'!$A$6:$L$147</definedName>
    <definedName name="Z_9CF39AA0_0F32_493D_AF94_B3FEBF229545_.wvu.FilterData" localSheetId="1" hidden="1">'ΠΕΠ 2021-2027'!$A$6:$L$147</definedName>
    <definedName name="Z_9CFC7904_A5DC_4F87_997E_2EA882099937_.wvu.FilterData" localSheetId="1" hidden="1">'ΠΕΠ 2021-2027'!$A$6:$L$26</definedName>
    <definedName name="Z_9D157802_E060_42FD_B0D5_CF8BB8BA36DD_.wvu.FilterData" localSheetId="1" hidden="1">'ΠΕΠ 2021-2027'!$A$6:$L$26</definedName>
    <definedName name="Z_9D68706E_8B78_48AA_B092_496F4D97A8DB_.wvu.FilterData" localSheetId="1" hidden="1">'ΠΕΠ 2021-2027'!$A$6:$L$147</definedName>
    <definedName name="Z_9DAA5EA5_719F_4272_A1C0_247EA5C8F611_.wvu.FilterData" localSheetId="1" hidden="1">'ΠΕΠ 2021-2027'!$A$6:$L$26</definedName>
    <definedName name="Z_9DCE3518_EC88_4944_A401_83D15CC18364_.wvu.FilterData" localSheetId="1" hidden="1">'ΠΕΠ 2021-2027'!$A$6:$L$26</definedName>
    <definedName name="Z_9E5B2392_CBC4_4AC8_A15D_908DA4E75F25_.wvu.FilterData" localSheetId="1" hidden="1">'ΠΕΠ 2021-2027'!$A$6:$L$26</definedName>
    <definedName name="Z_9E817E0E_38DA_48E5_9208_6D82D76EB074_.wvu.FilterData" localSheetId="1" hidden="1">'ΠΕΠ 2021-2027'!$A$6:$L$26</definedName>
    <definedName name="Z_9EA7CA6E_2324_470A_995B_1A39A12F4490_.wvu.FilterData" localSheetId="1" hidden="1">'ΠΕΠ 2021-2027'!$A$6:$L$26</definedName>
    <definedName name="Z_9ED5C2EC_C2A5_49CB_8AB7_51846B585A26_.wvu.FilterData" localSheetId="1" hidden="1">'ΠΕΠ 2021-2027'!$A$6:$L$26</definedName>
    <definedName name="Z_9EE50CA2_BC9A_4FF5_9808_743D1ED2CB25_.wvu.FilterData" localSheetId="1" hidden="1">'ΠΕΠ 2021-2027'!$A$6:$L$26</definedName>
    <definedName name="Z_9EF6ADEE_2887_4783_98C1_0D36E2708FF3_.wvu.FilterData" localSheetId="1" hidden="1">'ΠΕΠ 2021-2027'!$A$6:$L$147</definedName>
    <definedName name="Z_9EF6ED1D_09AB_4536_81C8_638CC41CE4B6_.wvu.FilterData" localSheetId="1" hidden="1">'ΠΕΠ 2021-2027'!$A$6:$L$26</definedName>
    <definedName name="Z_9F2AC1B4_FA23_4E91_9E2B_57F1AE9CB507_.wvu.FilterData" localSheetId="1" hidden="1">'ΠΕΠ 2021-2027'!$A$6:$L$26</definedName>
    <definedName name="Z_9FAF5084_3B49_4B9C_BEAC_C3F362AEC4F7_.wvu.FilterData" localSheetId="1" hidden="1">'ΠΕΠ 2021-2027'!$A$6:$L$147</definedName>
    <definedName name="Z_9FBF11C5_5A7D_414D_9AD2_08324CCD2EF3_.wvu.FilterData" localSheetId="1" hidden="1">'ΠΕΠ 2021-2027'!$A$6:$L$26</definedName>
    <definedName name="Z_9FEF55C0_9828_4CE3_8354_48E887F5FD84_.wvu.FilterData" localSheetId="1" hidden="1">'ΠΕΠ 2021-2027'!$A$6:$L$26</definedName>
    <definedName name="Z_A0001377_04B3_4FD3_B5E7_E9144B7C7777_.wvu.FilterData" localSheetId="1" hidden="1">'ΠΕΠ 2021-2027'!$A$6:$L$26</definedName>
    <definedName name="Z_A013FF58_17CD_4610_8464_F29F534E4706_.wvu.FilterData" localSheetId="1" hidden="1">'ΠΕΠ 2021-2027'!$A$6:$L$26</definedName>
    <definedName name="Z_A05519F5_F68C_49DB_9251_AF28E0B5E36B_.wvu.FilterData" localSheetId="1" hidden="1">'ΠΕΠ 2021-2027'!$A$6:$L$26</definedName>
    <definedName name="Z_A07B3E1F_149F_4168_9A23_F184882A665A_.wvu.FilterData" localSheetId="1" hidden="1">'ΠΕΠ 2021-2027'!$A$6:$L$26</definedName>
    <definedName name="Z_A0C0A60C_48E5_44E0_8D34_BC5368FF5A84_.wvu.FilterData" localSheetId="1" hidden="1">'ΠΕΠ 2021-2027'!$A$6:$L$26</definedName>
    <definedName name="Z_A0C18FE3_EA4A_4543_ADF1_702CE9E623D0_.wvu.FilterData" localSheetId="1" hidden="1">'ΠΕΠ 2021-2027'!$A$6:$L$26</definedName>
    <definedName name="Z_A1308F03_C81F_4588_87F3_FE82B6B7F002_.wvu.FilterData" localSheetId="1" hidden="1">'ΠΕΠ 2021-2027'!$A$6:$L$147</definedName>
    <definedName name="Z_A1653101_9A9B_4E84_88F2_540E887E0609_.wvu.FilterData" localSheetId="1" hidden="1">'ΠΕΠ 2021-2027'!$A$6:$L$26</definedName>
    <definedName name="Z_A1841235_A486_4FDE_8D42_D8FEC4F2C2EB_.wvu.FilterData" localSheetId="1" hidden="1">'ΠΕΠ 2021-2027'!$A$6:$L$26</definedName>
    <definedName name="Z_A1EA19A5_42AA_46C9_BB95_2990965A306A_.wvu.FilterData" localSheetId="1" hidden="1">'ΠΕΠ 2021-2027'!$A$6:$L$147</definedName>
    <definedName name="Z_A1EAE00C_E55C_450E_B897_CE643E67B91F_.wvu.FilterData" localSheetId="1" hidden="1">'ΠΕΠ 2021-2027'!$A$6:$L$26</definedName>
    <definedName name="Z_A2060B79_9B47_4DE3_B801_ABF33C95A53F_.wvu.FilterData" localSheetId="1" hidden="1">'ΠΕΠ 2021-2027'!$A$6:$L$26</definedName>
    <definedName name="Z_A218DBCA_52FE_446D_B4E0_92E606DED7B3_.wvu.FilterData" localSheetId="1" hidden="1">'ΠΕΠ 2021-2027'!$A$6:$L$26</definedName>
    <definedName name="Z_A2211BCA_485A_44AD_90DC_2547749A00B3_.wvu.FilterData" localSheetId="1" hidden="1">'ΠΕΠ 2021-2027'!$A$6:$L$26</definedName>
    <definedName name="Z_A2298AB4_11A2_4F7E_BFB5_2CEBD9E0D1CD_.wvu.FilterData" localSheetId="1" hidden="1">'ΠΕΠ 2021-2027'!$A$6:$L$26</definedName>
    <definedName name="Z_A297534E_4C5E_4216_9F7E_21FE70505404_.wvu.FilterData" localSheetId="1" hidden="1">'ΠΕΠ 2021-2027'!$A$6:$L$26</definedName>
    <definedName name="Z_A29E7FCC_A5CE_4420_B719_1C8C56641602_.wvu.FilterData" localSheetId="1" hidden="1">'ΠΕΠ 2021-2027'!$A$6:$L$26</definedName>
    <definedName name="Z_A2B4BAF9_B42E_4379_A1E5_3A42BA7A24D7_.wvu.FilterData" localSheetId="1" hidden="1">'ΠΕΠ 2021-2027'!$A$6:$L$26</definedName>
    <definedName name="Z_A3242FB0_F232_474F_85A2_AD79257552E6_.wvu.FilterData" localSheetId="1" hidden="1">'ΠΕΠ 2021-2027'!$A$6:$L$26</definedName>
    <definedName name="Z_A35D9E24_B0E4_43B4_86EB_B865FC21CE5E_.wvu.FilterData" localSheetId="1" hidden="1">'ΠΕΠ 2021-2027'!$A$6:$L$26</definedName>
    <definedName name="Z_A373532D_6296_417C_8A1F_2372005D81A1_.wvu.FilterData" localSheetId="1" hidden="1">'ΠΕΠ 2021-2027'!$A$6:$L$26</definedName>
    <definedName name="Z_A382BB45_3E76_4E66_9F26_B8E3D63753C4_.wvu.FilterData" localSheetId="1" hidden="1">'ΠΕΠ 2021-2027'!$A$6:$L$26</definedName>
    <definedName name="Z_A3AAD611_6830_47C8_BE4D_7EAAD35118F9_.wvu.FilterData" localSheetId="1" hidden="1">'ΠΕΠ 2021-2027'!$A$6:$L$26</definedName>
    <definedName name="Z_A3AFBF3A_1532_4E8E_8194_B1AC9FD6781C_.wvu.FilterData" localSheetId="1" hidden="1">'ΠΕΠ 2021-2027'!$A$6:$L$26</definedName>
    <definedName name="Z_A3BB60D6_B5CB_48C1_847A_A0DD60E5B9A7_.wvu.FilterData" localSheetId="1" hidden="1">'ΠΕΠ 2021-2027'!$A$6:$L$26</definedName>
    <definedName name="Z_A421FB5E_0C5A_4A0E_B587_E19896375149_.wvu.FilterData" localSheetId="1" hidden="1">'ΠΕΠ 2021-2027'!$A$6:$L$26</definedName>
    <definedName name="Z_A4498997_3C3C_4831_8793_CD2950C7E879_.wvu.FilterData" localSheetId="1" hidden="1">'ΠΕΠ 2021-2027'!$A$6:$L$26</definedName>
    <definedName name="Z_A45A6431_5BC1_4EAA_AE62_8860EB4042BD_.wvu.FilterData" localSheetId="1" hidden="1">'ΠΕΠ 2021-2027'!$A$6:$L$26</definedName>
    <definedName name="Z_A47B0451_D8CC_4600_B583_3B567A57F7F0_.wvu.FilterData" localSheetId="1" hidden="1">'ΠΕΠ 2021-2027'!$A$6:$L$26</definedName>
    <definedName name="Z_A4D04A40_283D_4E5F_9788_C40BDF3B6389_.wvu.FilterData" localSheetId="1" hidden="1">'ΠΕΠ 2021-2027'!$A$6:$L$26</definedName>
    <definedName name="Z_A50E404D_49BE_44E9_A53E_05759C74FDE5_.wvu.FilterData" localSheetId="1" hidden="1">'ΠΕΠ 2021-2027'!$A$6:$L$26</definedName>
    <definedName name="Z_A54002DB_98AD_4CE3_AFD8_65211453B6BE_.wvu.FilterData" localSheetId="1" hidden="1">'ΠΕΠ 2021-2027'!$A$6:$L$26</definedName>
    <definedName name="Z_A54C9040_F2DB_434D_9629_79BE09EFC68F_.wvu.FilterData" localSheetId="1" hidden="1">'ΠΕΠ 2021-2027'!$A$6:$L$26</definedName>
    <definedName name="Z_A5824D7D_5D15_4BFF_9D8E_3F7CAC58764F_.wvu.FilterData" localSheetId="1" hidden="1">'ΠΕΠ 2021-2027'!$A$6:$L$26</definedName>
    <definedName name="Z_A591B4DA_B4B3_406F_B9A6_4103B2239BB0_.wvu.FilterData" localSheetId="1" hidden="1">'ΠΕΠ 2021-2027'!$A$6:$L$26</definedName>
    <definedName name="Z_A591B4DA_B4B3_406F_B9A6_4103B2239BB0_.wvu.PrintArea" localSheetId="1" hidden="1">'ΠΕΠ 2021-2027'!$A$8:$L$147</definedName>
    <definedName name="Z_A591B4DA_B4B3_406F_B9A6_4103B2239BB0_.wvu.PrintTitles" localSheetId="1" hidden="1">'ΠΕΠ 2021-2027'!$1:$6</definedName>
    <definedName name="Z_A5AF6A4C_7944_483A_932D_07DB524BFDA5_.wvu.FilterData" localSheetId="1" hidden="1">'ΠΕΠ 2021-2027'!$A$6:$L$26</definedName>
    <definedName name="Z_A5D348AE_5793_4CA6_93AF_D681F9944AE8_.wvu.FilterData" localSheetId="1" hidden="1">'ΠΕΠ 2021-2027'!$A$6:$L$26</definedName>
    <definedName name="Z_A62587DD_F359_4F40_92CC_8ABABCCA547B_.wvu.FilterData" localSheetId="1" hidden="1">'ΠΕΠ 2021-2027'!$A$6:$L$26</definedName>
    <definedName name="Z_A62A7670_93CD_4D28_9E80_02A6B207ED4F_.wvu.FilterData" localSheetId="1" hidden="1">'ΠΕΠ 2021-2027'!$A$6:$L$26</definedName>
    <definedName name="Z_A65E052F_E21A_4AF7_806A_1E0E515066AA_.wvu.FilterData" localSheetId="1" hidden="1">'ΠΕΠ 2021-2027'!$A$6:$L$26</definedName>
    <definedName name="Z_A67890BA_B69A_46B7_BED9_D05E731EFAC5_.wvu.FilterData" localSheetId="1" hidden="1">'ΠΕΠ 2021-2027'!$A$6:$L$26</definedName>
    <definedName name="Z_A6872C95_C1B4_4797_B049_2AB25731B34D_.wvu.FilterData" localSheetId="1" hidden="1">'ΠΕΠ 2021-2027'!$A$6:$L$147</definedName>
    <definedName name="Z_A68E6DE1_DDFD_4859_A071_2B96EC4F8CC5_.wvu.FilterData" localSheetId="1" hidden="1">'ΠΕΠ 2021-2027'!$A$6:$L$26</definedName>
    <definedName name="Z_A69BF7BD_7214_4CF8_B130_6CA71A581ED4_.wvu.FilterData" localSheetId="1" hidden="1">'ΠΕΠ 2021-2027'!$A$6:$L$26</definedName>
    <definedName name="Z_A6A921BC_DB93_4ADA_94DA_297D7D16E802_.wvu.FilterData" localSheetId="1" hidden="1">'ΠΕΠ 2021-2027'!$A$6:$L$26</definedName>
    <definedName name="Z_A6D5D09D_12A1_4583_A95E_181D2BD9E6EE_.wvu.FilterData" localSheetId="1" hidden="1">'ΠΕΠ 2021-2027'!$A$6:$L$26</definedName>
    <definedName name="Z_A6F7839D_152C_4CBC_9EF9_CA4E1F6D68EB_.wvu.FilterData" localSheetId="1" hidden="1">'ΠΕΠ 2021-2027'!$A$6:$L$26</definedName>
    <definedName name="Z_A7007367_C1E6_4E26_A819_7D379ADD65FB_.wvu.FilterData" localSheetId="1" hidden="1">'ΠΕΠ 2021-2027'!$A$6:$L$26</definedName>
    <definedName name="Z_A73BF15C_4280_4302_888F_DBC3FF6A996B_.wvu.FilterData" localSheetId="1" hidden="1">'ΠΕΠ 2021-2027'!$A$6:$L$26</definedName>
    <definedName name="Z_A7441EA9_C941_4FC3_9FB0_5E408941738C_.wvu.FilterData" localSheetId="1" hidden="1">'ΠΕΠ 2021-2027'!$A$6:$L$26</definedName>
    <definedName name="Z_A75F92A7_55D0_4404_A289_8A8F87FC7F36_.wvu.FilterData" localSheetId="1" hidden="1">'ΠΕΠ 2021-2027'!$A$6:$L$26</definedName>
    <definedName name="Z_A77DF644_1E80_4043_AEF4_D8BB1BD11201_.wvu.FilterData" localSheetId="1" hidden="1">'ΠΕΠ 2021-2027'!$A$6:$L$147</definedName>
    <definedName name="Z_A77F62B6_51F9_4EDD_851C_E2B3C5ACAD4D_.wvu.FilterData" localSheetId="1" hidden="1">'ΠΕΠ 2021-2027'!$A$6:$L$26</definedName>
    <definedName name="Z_A7C29B0C_9928_4AF3_85D5_949E73F321DA_.wvu.FilterData" localSheetId="1" hidden="1">'ΠΕΠ 2021-2027'!$A$6:$L$26</definedName>
    <definedName name="Z_A7C61047_E661_4A62_A694_923E381596A0_.wvu.FilterData" localSheetId="1" hidden="1">'ΠΕΠ 2021-2027'!$A$6:$L$147</definedName>
    <definedName name="Z_A7C61047_E661_4A62_A694_923E381596A0_.wvu.PrintArea" localSheetId="1" hidden="1">'ΠΕΠ 2021-2027'!$A$8:$L$147</definedName>
    <definedName name="Z_A7C61047_E661_4A62_A694_923E381596A0_.wvu.PrintTitles" localSheetId="1" hidden="1">'ΠΕΠ 2021-2027'!$1:$6</definedName>
    <definedName name="Z_A7DBC5A1_70EE_4C29_B85F_FDA781EC8C13_.wvu.FilterData" localSheetId="1" hidden="1">'ΠΕΠ 2021-2027'!$A$6:$L$26</definedName>
    <definedName name="Z_A85823D2_B3DC_4064_9404_ED997CF8F82B_.wvu.FilterData" localSheetId="1" hidden="1">'ΠΕΠ 2021-2027'!$A$6:$L$26</definedName>
    <definedName name="Z_A880157E_A5C4_44BD_8FDF_EF30D670B869_.wvu.FilterData" localSheetId="1" hidden="1">'ΠΕΠ 2021-2027'!$A$6:$L$26</definedName>
    <definedName name="Z_A8A421B4_8528_4B79_9CFA_479E666DC308_.wvu.FilterData" localSheetId="1" hidden="1">'ΠΕΠ 2021-2027'!$A$6:$L$26</definedName>
    <definedName name="Z_A8E48EBB_A1EF_4C6F_BA5E_6E91FD184D4F_.wvu.FilterData" localSheetId="1" hidden="1">'ΠΕΠ 2021-2027'!$A$6:$L$26</definedName>
    <definedName name="Z_A8EAEEB1_7A3F_4FE6_996C_8B982ABD7A27_.wvu.FilterData" localSheetId="1" hidden="1">'ΠΕΠ 2021-2027'!$A$6:$L$26</definedName>
    <definedName name="Z_A92554E4_1CDB_446E_84AB_8673DE0BF377_.wvu.FilterData" localSheetId="1" hidden="1">'ΠΕΠ 2021-2027'!$A$6:$L$147</definedName>
    <definedName name="Z_A9366DA8_D638_4867_AD12_873674466E7A_.wvu.FilterData" localSheetId="1" hidden="1">'ΠΕΠ 2021-2027'!$A$6:$L$26</definedName>
    <definedName name="Z_A94164EE_AF7F_40D3_911C_C066DD410AA7_.wvu.FilterData" localSheetId="1" hidden="1">'ΠΕΠ 2021-2027'!$A$6:$L$26</definedName>
    <definedName name="Z_A94C5504_D77A_49A0_9011_3683B1BC6C56_.wvu.FilterData" localSheetId="1" hidden="1">'ΠΕΠ 2021-2027'!$A$6:$L$26</definedName>
    <definedName name="Z_A95969D8_6BC2_40C4_BA11_D2946D08C4B9_.wvu.FilterData" localSheetId="1" hidden="1">'ΠΕΠ 2021-2027'!$A$6:$L$26</definedName>
    <definedName name="Z_A9A7CC87_0563_49C3_BE05_6BE251494F1C_.wvu.FilterData" localSheetId="1" hidden="1">'ΠΕΠ 2021-2027'!$A$6:$L$26</definedName>
    <definedName name="Z_A9CFE64C_FA81_484C_8B8B_7F77D8C37566_.wvu.FilterData" localSheetId="1" hidden="1">'ΠΕΠ 2021-2027'!$A$6:$L$26</definedName>
    <definedName name="Z_A9F06047_11AB_4F3D_B1F8_3D90C37F51CB_.wvu.FilterData" localSheetId="1" hidden="1">'ΠΕΠ 2021-2027'!$A$6:$L$26</definedName>
    <definedName name="Z_AA1EC1EE_769A_4016_9F66_F277766C0366_.wvu.FilterData" localSheetId="1" hidden="1">'ΠΕΠ 2021-2027'!$A$6:$L$26</definedName>
    <definedName name="Z_AA3FB269_A243_4E68_ACCB_90CB93D5AC52_.wvu.FilterData" localSheetId="1" hidden="1">'ΠΕΠ 2021-2027'!$A$6:$L$147</definedName>
    <definedName name="Z_AA56B4F8_D9D6_4F4C_9B9D_B80DD87EBDD4_.wvu.FilterData" localSheetId="1" hidden="1">'ΠΕΠ 2021-2027'!$A$6:$L$26</definedName>
    <definedName name="Z_AA7D746B_0E11_458A_BD82_0A60070F523C_.wvu.FilterData" localSheetId="1" hidden="1">'ΠΕΠ 2021-2027'!$A$6:$L$26</definedName>
    <definedName name="Z_AAA767B3_E2E4_4B39_BAF3_FAE05A828A22_.wvu.FilterData" localSheetId="1" hidden="1">'ΠΕΠ 2021-2027'!$A$6:$L$26</definedName>
    <definedName name="Z_AB090504_1DE0_44C3_A0AF_F911D76C5596_.wvu.FilterData" localSheetId="1" hidden="1">'ΠΕΠ 2021-2027'!$A$6:$L$26</definedName>
    <definedName name="Z_AB2FD891_597D_4435_8083_E0EE63E19BB3_.wvu.FilterData" localSheetId="1" hidden="1">'ΠΕΠ 2021-2027'!$A$6:$L$26</definedName>
    <definedName name="Z_AB96FD78_5A0F_4BF7_AB60_61948F0903A5_.wvu.FilterData" localSheetId="1" hidden="1">'ΠΕΠ 2021-2027'!$A$6:$L$147</definedName>
    <definedName name="Z_ABB5FE62_A38D_4331_928E_C23132B96318_.wvu.FilterData" localSheetId="1" hidden="1">'ΠΕΠ 2021-2027'!$A$6:$L$26</definedName>
    <definedName name="Z_ABD622E0_377C_43FF_82AB_1F76F87A9EFB_.wvu.FilterData" localSheetId="1" hidden="1">'ΠΕΠ 2021-2027'!$A$6:$L$26</definedName>
    <definedName name="Z_ABE2A7FF_60E5_4A56_A913_3A7FD327E7FA_.wvu.FilterData" localSheetId="1" hidden="1">'ΠΕΠ 2021-2027'!$A$6:$L$26</definedName>
    <definedName name="Z_ABFA020A_0441_4C06_9B3C_F1D3145F3BB5_.wvu.FilterData" localSheetId="1" hidden="1">'ΠΕΠ 2021-2027'!$A$6:$L$147</definedName>
    <definedName name="Z_AC276B37_A7D7_475E_B4AB_454C5945ECE9_.wvu.FilterData" localSheetId="1" hidden="1">'ΠΕΠ 2021-2027'!$A$6:$L$26</definedName>
    <definedName name="Z_AC75C058_B419_49B5_B2DF_D4A0B41A17AF_.wvu.FilterData" localSheetId="1" hidden="1">'ΠΕΠ 2021-2027'!$A$6:$L$26</definedName>
    <definedName name="Z_ACFC779A_20F5_406D_A4CE_B539E402AEDA_.wvu.FilterData" localSheetId="1" hidden="1">'ΠΕΠ 2021-2027'!$A$6:$L$26</definedName>
    <definedName name="Z_AD21010F_92A1_4AEA_804C_B29204DE7C67_.wvu.FilterData" localSheetId="1" hidden="1">'ΠΕΠ 2021-2027'!$A$6:$L$26</definedName>
    <definedName name="Z_AD90040C_897F_44FE_BD46_7D8C7DBD09F4_.wvu.FilterData" localSheetId="1" hidden="1">'ΠΕΠ 2021-2027'!$A$6:$L$26</definedName>
    <definedName name="Z_ADA1B570_ED89_4150_929A_EA58E0DA6776_.wvu.FilterData" localSheetId="1" hidden="1">'ΠΕΠ 2021-2027'!$A$6:$L$26</definedName>
    <definedName name="Z_ADA3092B_C81C_4FCA_8054_9216C97B966C_.wvu.FilterData" localSheetId="1" hidden="1">'ΠΕΠ 2021-2027'!$A$6:$L$26</definedName>
    <definedName name="Z_ADC4E66D_17A9_4B0C_983E_65739B03E6D5_.wvu.FilterData" localSheetId="1" hidden="1">'ΠΕΠ 2021-2027'!$A$6:$L$26</definedName>
    <definedName name="Z_AE180559_0026_4AEC_93CE_0936F425D63D_.wvu.FilterData" localSheetId="1" hidden="1">'ΠΕΠ 2021-2027'!$A$6:$L$147</definedName>
    <definedName name="Z_AE379D5A_5836_4ABC_BEA4_3A1C3A74E048_.wvu.FilterData" localSheetId="1" hidden="1">'ΠΕΠ 2021-2027'!$A$6:$L$26</definedName>
    <definedName name="Z_AE403D6C_E62D_4AA9_AAC8_F1E139BD4BBB_.wvu.FilterData" localSheetId="1" hidden="1">'ΠΕΠ 2021-2027'!$A$6:$L$26</definedName>
    <definedName name="Z_AE56583B_DF14_41FB_AAEC_99888A472A02_.wvu.FilterData" localSheetId="1" hidden="1">'ΠΕΠ 2021-2027'!$A$6:$L$147</definedName>
    <definedName name="Z_AE6182F9_6BC6_43BC_8744_234293F177A5_.wvu.FilterData" localSheetId="1" hidden="1">'ΠΕΠ 2021-2027'!$A$6:$L$26</definedName>
    <definedName name="Z_AE623411_214E_441F_A4B0_17CAF18926CE_.wvu.FilterData" localSheetId="1" hidden="1">'ΠΕΠ 2021-2027'!$A$6:$L$26</definedName>
    <definedName name="Z_AE6C6C4E_7136_4490_AFC7_712C99829E32_.wvu.FilterData" localSheetId="1" hidden="1">'ΠΕΠ 2021-2027'!$A$6:$L$26</definedName>
    <definedName name="Z_AE6DD965_633F_4E62_8FFD_D3A353E5DF39_.wvu.FilterData" localSheetId="1" hidden="1">'ΠΕΠ 2021-2027'!$A$6:$L$26</definedName>
    <definedName name="Z_AEC695A6_BF13_4EAF_957E_3861FD8C7232_.wvu.FilterData" localSheetId="1" hidden="1">'ΠΕΠ 2021-2027'!$A$6:$L$26</definedName>
    <definedName name="Z_AEE86471_5B8E_447C_A928_17D0A2CA6869_.wvu.FilterData" localSheetId="1" hidden="1">'ΠΕΠ 2021-2027'!$A$6:$L$26</definedName>
    <definedName name="Z_AF2B8D02_166C_482D_89A6_5901AC9D8C38_.wvu.FilterData" localSheetId="1" hidden="1">'ΠΕΠ 2021-2027'!$A$6:$L$147</definedName>
    <definedName name="Z_AF6058D2_3056_400F_A321_A2EFDF7F3AE7_.wvu.FilterData" localSheetId="1" hidden="1">'ΠΕΠ 2021-2027'!$A$6:$L$26</definedName>
    <definedName name="Z_AFBE3350_5E6F_43ED_9DAB_62E21F35D161_.wvu.FilterData" localSheetId="1" hidden="1">'ΠΕΠ 2021-2027'!$A$6:$L$26</definedName>
    <definedName name="Z_AFC142A0_4399_40DA_9E58_CD0D90DAF110_.wvu.FilterData" localSheetId="1" hidden="1">'ΠΕΠ 2021-2027'!$A$6:$L$26</definedName>
    <definedName name="Z_AFF9222F_6040_4AE7_A102_8E1B4014F869_.wvu.FilterData" localSheetId="1" hidden="1">'ΠΕΠ 2021-2027'!$A$6:$L$26</definedName>
    <definedName name="Z_B02B46E6_2590_4BAB_9BEB_942DEFAF316C_.wvu.FilterData" localSheetId="1" hidden="1">'ΠΕΠ 2021-2027'!$A$6:$L$26</definedName>
    <definedName name="Z_B06B4E7F_AB6F_4A58_AAFB_00AA95D8347B_.wvu.FilterData" localSheetId="1" hidden="1">'ΠΕΠ 2021-2027'!$A$6:$L$26</definedName>
    <definedName name="Z_B0844648_2886_41FD_8F17_9D80BE84C905_.wvu.FilterData" localSheetId="1" hidden="1">'ΠΕΠ 2021-2027'!$A$6:$L$26</definedName>
    <definedName name="Z_B09B5A3A_EB5D_42A9_8541_9996DBF14E77_.wvu.FilterData" localSheetId="1" hidden="1">'ΠΕΠ 2021-2027'!$A$6:$L$147</definedName>
    <definedName name="Z_B0A4C07E_9BC0_4C96_BD10_27B904BC2564_.wvu.FilterData" localSheetId="1" hidden="1">'ΠΕΠ 2021-2027'!$A$6:$L$26</definedName>
    <definedName name="Z_B110D06B_C609_4F83_BA69_042B38794C0E_.wvu.FilterData" localSheetId="1" hidden="1">'ΠΕΠ 2021-2027'!$A$6:$L$26</definedName>
    <definedName name="Z_B1B1FBB5_EA04_4538_9994_8BB57DEADAB6_.wvu.FilterData" localSheetId="1" hidden="1">'ΠΕΠ 2021-2027'!$A$6:$L$26</definedName>
    <definedName name="Z_B1D68E0E_48EE_43B2_9157_AE8C3582E381_.wvu.FilterData" localSheetId="1" hidden="1">'ΠΕΠ 2021-2027'!$A$6:$L$26</definedName>
    <definedName name="Z_B206CE02_97AB_4311_916E_736645C33378_.wvu.FilterData" localSheetId="1" hidden="1">'ΠΕΠ 2021-2027'!$A$6:$L$26</definedName>
    <definedName name="Z_B20E152D_CDC0_43C6_91DB_3C23485A0B24_.wvu.FilterData" localSheetId="1" hidden="1">'ΠΕΠ 2021-2027'!$A$6:$L$26</definedName>
    <definedName name="Z_B21A35C8_54CE_4291_893C_A59F87B1FF95_.wvu.FilterData" localSheetId="1" hidden="1">'ΠΕΠ 2021-2027'!$A$6:$L$26</definedName>
    <definedName name="Z_B222F082_1C90_442F_A663_3F81B5CE92F0_.wvu.FilterData" localSheetId="1" hidden="1">'ΠΕΠ 2021-2027'!$A$6:$L$26</definedName>
    <definedName name="Z_B2252236_8C2B_4AF6_90C3_6B22F77C21E7_.wvu.FilterData" localSheetId="1" hidden="1">'ΠΕΠ 2021-2027'!$A$6:$L$26</definedName>
    <definedName name="Z_B2513FC1_37BB_4A4F_82EF_B42C69BF55E0_.wvu.FilterData" localSheetId="1" hidden="1">'ΠΕΠ 2021-2027'!$A$6:$L$26</definedName>
    <definedName name="Z_B264C048_E46E_42CF_8B19_21A551EC925B_.wvu.FilterData" localSheetId="1" hidden="1">'ΠΕΠ 2021-2027'!$A$6:$L$26</definedName>
    <definedName name="Z_B2669104_3C6E_41FE_9ED0_BAFD734A5F63_.wvu.FilterData" localSheetId="1" hidden="1">'ΠΕΠ 2021-2027'!$A$6:$L$26</definedName>
    <definedName name="Z_B26BC9F1_D027_4A16_B8E0_75E94AA321BE_.wvu.FilterData" localSheetId="1" hidden="1">'ΠΕΠ 2021-2027'!$A$6:$L$26</definedName>
    <definedName name="Z_B2EB2970_1967_4161_BAAC_80357CB8E4AB_.wvu.FilterData" localSheetId="1" hidden="1">'ΠΕΠ 2021-2027'!$A$6:$L$26</definedName>
    <definedName name="Z_B2FDC227_8240_40DE_802C_60DC90940EC5_.wvu.FilterData" localSheetId="1" hidden="1">'ΠΕΠ 2021-2027'!$A$6:$L$26</definedName>
    <definedName name="Z_B300FA72_9E12_4999_A802_1451F692D9FF_.wvu.FilterData" localSheetId="1" hidden="1">'ΠΕΠ 2021-2027'!$A$6:$L$147</definedName>
    <definedName name="Z_B34AA2F6_CFCC_4848_8D29_8EB2CF7BA967_.wvu.FilterData" localSheetId="1" hidden="1">'ΠΕΠ 2021-2027'!$A$6:$L$26</definedName>
    <definedName name="Z_B370386C_D5B8_46D2_B609_095A63BDF5AE_.wvu.FilterData" localSheetId="1" hidden="1">'ΠΕΠ 2021-2027'!$A$6:$L$26</definedName>
    <definedName name="Z_B370C019_08EB_40B2_985E_41039E024025_.wvu.FilterData" localSheetId="1" hidden="1">'ΠΕΠ 2021-2027'!$A$6:$L$26</definedName>
    <definedName name="Z_B39EDB6D_394D_44A7_B821_298CD1705AC2_.wvu.FilterData" localSheetId="1" hidden="1">'ΠΕΠ 2021-2027'!$A$6:$L$26</definedName>
    <definedName name="Z_B3AD65D8_DE00_4F0D_9E4A_F4C165206158_.wvu.FilterData" localSheetId="1" hidden="1">'ΠΕΠ 2021-2027'!$A$6:$L$26</definedName>
    <definedName name="Z_B3C4A575_E063_49DC_9F54_B5526CE40893_.wvu.FilterData" localSheetId="1" hidden="1">'ΠΕΠ 2021-2027'!$A$6:$L$147</definedName>
    <definedName name="Z_B433CC0E_9AA1_4DDE_88F8_8B3320C16FA3_.wvu.FilterData" localSheetId="1" hidden="1">'ΠΕΠ 2021-2027'!$A$6:$L$26</definedName>
    <definedName name="Z_B462CC1D_E8FB_42B5_AF3C_BE53C97897BD_.wvu.FilterData" localSheetId="1" hidden="1">'ΠΕΠ 2021-2027'!$A$6:$L$26</definedName>
    <definedName name="Z_B4D47DEC_9DFF_49BD_BF66_A9C59E2AC0E0_.wvu.FilterData" localSheetId="1" hidden="1">'ΠΕΠ 2021-2027'!$A$6:$L$26</definedName>
    <definedName name="Z_B53D67E7_9E0E_4564_ABED_B7DE85871C2C_.wvu.FilterData" localSheetId="1" hidden="1">'ΠΕΠ 2021-2027'!$A$6:$L$147</definedName>
    <definedName name="Z_B54D6724_D2D2_4879_AA9B_49E1B6F96179_.wvu.FilterData" localSheetId="1" hidden="1">'ΠΕΠ 2021-2027'!$A$6:$L$147</definedName>
    <definedName name="Z_B58C9501_C0A3_4E1E_B68B_044190366861_.wvu.FilterData" localSheetId="1" hidden="1">'ΠΕΠ 2021-2027'!$A$6:$L$147</definedName>
    <definedName name="Z_B5927505_66B6_4B82_A942_382B4EB10C62_.wvu.FilterData" localSheetId="1" hidden="1">'ΠΕΠ 2021-2027'!$A$6:$L$26</definedName>
    <definedName name="Z_B592E01E_38F8_42E4_970B_FA5B5E4FF97C_.wvu.FilterData" localSheetId="1" hidden="1">'ΠΕΠ 2021-2027'!$A$6:$L$26</definedName>
    <definedName name="Z_B595BCDF_D0BC_4241_82F0_8EF02DF9DD4F_.wvu.FilterData" localSheetId="1" hidden="1">'ΠΕΠ 2021-2027'!$A$6:$L$147</definedName>
    <definedName name="Z_B5A2B490_30CE_436B_AE4C_5FF5B4740CD8_.wvu.FilterData" localSheetId="1" hidden="1">'ΠΕΠ 2021-2027'!$A$6:$L$26</definedName>
    <definedName name="Z_B5C34214_16E3_454A_90EE_C61346815510_.wvu.FilterData" localSheetId="1" hidden="1">'ΠΕΠ 2021-2027'!$A$6:$L$26</definedName>
    <definedName name="Z_B61A364B_DF8B_418D_A7A3_69AE81DDA561_.wvu.FilterData" localSheetId="1" hidden="1">'ΠΕΠ 2021-2027'!$A$6:$L$26</definedName>
    <definedName name="Z_B694ADD3_587A_48E4_9293_BC7DD4285574_.wvu.FilterData" localSheetId="1" hidden="1">'ΠΕΠ 2021-2027'!$A$6:$L$26</definedName>
    <definedName name="Z_B6C10CB9_4B9C_4DB2_9E07_AFBEC9CC2C99_.wvu.FilterData" localSheetId="1" hidden="1">'ΠΕΠ 2021-2027'!$A$6:$L$26</definedName>
    <definedName name="Z_B70A1E00_E8C6_4C32_A40F_E8E1368BC4C4_.wvu.FilterData" localSheetId="1" hidden="1">'ΠΕΠ 2021-2027'!$A$6:$L$26</definedName>
    <definedName name="Z_B717E060_E149_4DF5_9645_ED2FCF4DB6AE_.wvu.FilterData" localSheetId="1" hidden="1">'ΠΕΠ 2021-2027'!$A$6:$L$26</definedName>
    <definedName name="Z_B7344F27_C831_4CC4_93C6_A2E20DBFFE12_.wvu.FilterData" localSheetId="1" hidden="1">'ΠΕΠ 2021-2027'!$A$6:$L$26</definedName>
    <definedName name="Z_B7469618_359B_4C66_B8B4_CF2848A0EE56_.wvu.FilterData" localSheetId="1" hidden="1">'ΠΕΠ 2021-2027'!$A$6:$L$26</definedName>
    <definedName name="Z_B7805A9A_8CFF_46F6_98BB_2B566C2DCEB8_.wvu.FilterData" localSheetId="1" hidden="1">'ΠΕΠ 2021-2027'!$A$6:$L$26</definedName>
    <definedName name="Z_B85038B0_BD2A_4713_A13C_18F7641EF01C_.wvu.FilterData" localSheetId="1" hidden="1">'ΠΕΠ 2021-2027'!$A$6:$L$26</definedName>
    <definedName name="Z_B851DCDA_7F4A_45A5_881E_9E18EC7E0E52_.wvu.FilterData" localSheetId="1" hidden="1">'ΠΕΠ 2021-2027'!$A$6:$L$26</definedName>
    <definedName name="Z_B858EEBB_F66E_4BB6_B432_89491C5F2734_.wvu.FilterData" localSheetId="1" hidden="1">'ΠΕΠ 2021-2027'!$A$6:$L$26</definedName>
    <definedName name="Z_B8C0D618_9CFB_4282_B500_819FE3B9AAC3_.wvu.FilterData" localSheetId="1" hidden="1">'ΠΕΠ 2021-2027'!$A$6:$L$26</definedName>
    <definedName name="Z_B8E4E9FE_B4CC_462C_B604_0A7450D420DF_.wvu.FilterData" localSheetId="1" hidden="1">'ΠΕΠ 2021-2027'!$A$6:$L$26</definedName>
    <definedName name="Z_B8EC8A13_11A6_4CDB_893A_F7F9CA11C332_.wvu.FilterData" localSheetId="1" hidden="1">'ΠΕΠ 2021-2027'!$A$6:$L$26</definedName>
    <definedName name="Z_B90E1665_A9EF_48F1_B3B9_F4E652C73DB6_.wvu.FilterData" localSheetId="1" hidden="1">'ΠΕΠ 2021-2027'!$A$6:$L$26</definedName>
    <definedName name="Z_B910B045_8126_479A_96B5_CEC1FA483B02_.wvu.FilterData" localSheetId="1" hidden="1">'ΠΕΠ 2021-2027'!$A$6:$L$26</definedName>
    <definedName name="Z_B9369926_8863_437A_8584_F75E86637F35_.wvu.FilterData" localSheetId="1" hidden="1">'ΠΕΠ 2021-2027'!$A$6:$L$26</definedName>
    <definedName name="Z_B9980A02_4EE3_4B25_95E9_89F72C893A19_.wvu.FilterData" localSheetId="1" hidden="1">'ΠΕΠ 2021-2027'!$A$6:$L$26</definedName>
    <definedName name="Z_B99D3B03_9B0F_4857_9B51_7FC6A0057C34_.wvu.FilterData" localSheetId="1" hidden="1">'ΠΕΠ 2021-2027'!$A$6:$L$26</definedName>
    <definedName name="Z_BA22CAF9_900D_4092_B662_81DDB18A4D2B_.wvu.FilterData" localSheetId="1" hidden="1">'ΠΕΠ 2021-2027'!$A$6:$L$26</definedName>
    <definedName name="Z_BA73FC85_6D05_47F3_8D5D_9E411F99AA00_.wvu.FilterData" localSheetId="1" hidden="1">'ΠΕΠ 2021-2027'!$A$6:$L$26</definedName>
    <definedName name="Z_BA98BEC4_67E6_4805_97F9_ED8E8325612D_.wvu.FilterData" localSheetId="1" hidden="1">'ΠΕΠ 2021-2027'!$A$6:$L$26</definedName>
    <definedName name="Z_BAD1EF59_183D_434E_AB66_897D951C0046_.wvu.FilterData" localSheetId="1" hidden="1">'ΠΕΠ 2021-2027'!$A$6:$L$26</definedName>
    <definedName name="Z_BAE16FF4_A4AF_4D6B_88DD_B12FF212ED80_.wvu.FilterData" localSheetId="1" hidden="1">'ΠΕΠ 2021-2027'!$A$6:$L$26</definedName>
    <definedName name="Z_BAE42A33_CBD8_43DA_A125_AB828655DC27_.wvu.FilterData" localSheetId="1" hidden="1">'ΠΕΠ 2021-2027'!$A$6:$L$26</definedName>
    <definedName name="Z_BAEBA94A_BB4E_42D7_A30E_9590CD3093E2_.wvu.FilterData" localSheetId="1" hidden="1">'ΠΕΠ 2021-2027'!$A$6:$L$26</definedName>
    <definedName name="Z_BAF061DF_5D90_4C59_8592_F23732D5D58D_.wvu.FilterData" localSheetId="1" hidden="1">'ΠΕΠ 2021-2027'!$A$6:$L$26</definedName>
    <definedName name="Z_BB08E290_40A2_43C1_B4A1_3AE3ACAE7F19_.wvu.FilterData" localSheetId="1" hidden="1">'ΠΕΠ 2021-2027'!$A$6:$L$26</definedName>
    <definedName name="Z_BBAC7D67_E9F8_4CF0_9E79_3C9427860292_.wvu.FilterData" localSheetId="1" hidden="1">'ΠΕΠ 2021-2027'!$A$6:$L$26</definedName>
    <definedName name="Z_BBBF15E2_DCCE_4BD2_97F6_D135D35D5B13_.wvu.FilterData" localSheetId="1" hidden="1">'ΠΕΠ 2021-2027'!$A$6:$L$26</definedName>
    <definedName name="Z_BBF75F08_7114_44BB_AC7F_FC9386A46762_.wvu.FilterData" localSheetId="1" hidden="1">'ΠΕΠ 2021-2027'!$A$6:$L$26</definedName>
    <definedName name="Z_BBFA8C21_D615_4CFC_AD8A_65B1595F2B2D_.wvu.FilterData" localSheetId="1" hidden="1">'ΠΕΠ 2021-2027'!$A$6:$L$26</definedName>
    <definedName name="Z_BC1FEF34_9595_433C_B5C6_A99883BC0B50_.wvu.FilterData" localSheetId="1" hidden="1">'ΠΕΠ 2021-2027'!$A$6:$L$26</definedName>
    <definedName name="Z_BC6B1140_E5DD_407F_B2A6_6038C40D568C_.wvu.FilterData" localSheetId="1" hidden="1">'ΠΕΠ 2021-2027'!$A$6:$L$147</definedName>
    <definedName name="Z_BC85F0E9_BC0D_4972_B097_B919D03B583C_.wvu.FilterData" localSheetId="1" hidden="1">'ΠΕΠ 2021-2027'!$A$6:$L$26</definedName>
    <definedName name="Z_BCBE1895_90B7_4520_9324_7E9E6FA5392A_.wvu.FilterData" localSheetId="1" hidden="1">'ΠΕΠ 2021-2027'!$A$6:$L$26</definedName>
    <definedName name="Z_BCCDF3D9_C7AC_4D49_A4B3_12CBEA3D91A1_.wvu.FilterData" localSheetId="1" hidden="1">'ΠΕΠ 2021-2027'!$A$6:$L$26</definedName>
    <definedName name="Z_BD45788A_5A46_4F0B_8800_8A0028EB3990_.wvu.FilterData" localSheetId="1" hidden="1">'ΠΕΠ 2021-2027'!$A$6:$L$26</definedName>
    <definedName name="Z_BD62CE71_B057_42E3_9D5B_EF61282051B2_.wvu.FilterData" localSheetId="1" hidden="1">'ΠΕΠ 2021-2027'!$A$6:$L$26</definedName>
    <definedName name="Z_BD6B9861_5EB7_448B_BDC3_865A017F8F38_.wvu.FilterData" localSheetId="1" hidden="1">'ΠΕΠ 2021-2027'!$A$6:$L$26</definedName>
    <definedName name="Z_BD840217_87AF_47CE_ABF8_825418468DDE_.wvu.FilterData" localSheetId="1" hidden="1">'ΠΕΠ 2021-2027'!$A$6:$L$26</definedName>
    <definedName name="Z_BDA386A4_0EBE_4242_B33D_5BF16A96788A_.wvu.FilterData" localSheetId="1" hidden="1">'ΠΕΠ 2021-2027'!$A$6:$L$26</definedName>
    <definedName name="Z_BDD1814D_A1B6_42AE_828F_952C231CB98E_.wvu.FilterData" localSheetId="1" hidden="1">'ΠΕΠ 2021-2027'!$A$6:$L$147</definedName>
    <definedName name="Z_BDFDC204_5216_4B35_BC79_D0508A5A3BEE_.wvu.FilterData" localSheetId="1" hidden="1">'ΠΕΠ 2021-2027'!$A$6:$L$26</definedName>
    <definedName name="Z_BE0CDA78_86D9_4E48_91F2_0EE2376471FE_.wvu.FilterData" localSheetId="1" hidden="1">'ΠΕΠ 2021-2027'!$A$6:$L$147</definedName>
    <definedName name="Z_BE0CDA78_86D9_4E48_91F2_0EE2376471FE_.wvu.PrintArea" localSheetId="1" hidden="1">'ΠΕΠ 2021-2027'!$A$8:$L$147</definedName>
    <definedName name="Z_BE0CDA78_86D9_4E48_91F2_0EE2376471FE_.wvu.PrintTitles" localSheetId="1" hidden="1">'ΠΕΠ 2021-2027'!$1:$6</definedName>
    <definedName name="Z_BE2AEA18_B58D_4F5C_BB90_90D11FC74473_.wvu.FilterData" localSheetId="1" hidden="1">'ΠΕΠ 2021-2027'!$A$6:$L$147</definedName>
    <definedName name="Z_BE7059EB_4FA3_4809_BAE0_BE28E026B284_.wvu.FilterData" localSheetId="1" hidden="1">'ΠΕΠ 2021-2027'!$A$6:$L$26</definedName>
    <definedName name="Z_BF819194_EA32_41AB_8922_77680682289F_.wvu.FilterData" localSheetId="1" hidden="1">'ΠΕΠ 2021-2027'!$A$6:$L$147</definedName>
    <definedName name="Z_BF83C43F_6863_456D_B092_0A6F3B0B6B5F_.wvu.FilterData" localSheetId="1" hidden="1">'ΠΕΠ 2021-2027'!$A$6:$L$26</definedName>
    <definedName name="Z_BFF1A958_E87E_40EF_BBBA_539B3D293717_.wvu.FilterData" localSheetId="1" hidden="1">'ΠΕΠ 2021-2027'!$A$6:$L$26</definedName>
    <definedName name="Z_C000FE89_E61B_4A43_A9D6_5FC5F09E8916_.wvu.FilterData" localSheetId="1" hidden="1">'ΠΕΠ 2021-2027'!$A$6:$L$26</definedName>
    <definedName name="Z_C0083E43_5C01_4DB9_B351_5D5F964C54AB_.wvu.FilterData" localSheetId="1" hidden="1">'ΠΕΠ 2021-2027'!$A$6:$L$26</definedName>
    <definedName name="Z_C0412AF4_6577_49B6_98B3_3AA63711AFDF_.wvu.FilterData" localSheetId="1" hidden="1">'ΠΕΠ 2021-2027'!$A$6:$L$147</definedName>
    <definedName name="Z_C052AF8D_FCFF_48DD_B976_62645E135978_.wvu.FilterData" localSheetId="1" hidden="1">'ΠΕΠ 2021-2027'!$A$6:$L$26</definedName>
    <definedName name="Z_C0755A22_2CA2_4762_90F4_6F69D346F28D_.wvu.FilterData" localSheetId="1" hidden="1">'ΠΕΠ 2021-2027'!$A$6:$L$147</definedName>
    <definedName name="Z_C0755A22_2CA2_4762_90F4_6F69D346F28D_.wvu.PrintArea" localSheetId="1" hidden="1">'ΠΕΠ 2021-2027'!$A$8:$L$147</definedName>
    <definedName name="Z_C0755A22_2CA2_4762_90F4_6F69D346F28D_.wvu.PrintTitles" localSheetId="1" hidden="1">'ΠΕΠ 2021-2027'!$1:$6</definedName>
    <definedName name="Z_C0A6FA9E_FE2C_4767_84BC_B945A67BA5C6_.wvu.FilterData" localSheetId="1" hidden="1">'ΠΕΠ 2021-2027'!$A$6:$L$26</definedName>
    <definedName name="Z_C0F27DD4_11F9_46D2_9EE7_5FE989D9537F_.wvu.FilterData" localSheetId="1" hidden="1">'ΠΕΠ 2021-2027'!$A$6:$L$26</definedName>
    <definedName name="Z_C14BED24_6089_4E94_8B8D_A2C0A8DBB22D_.wvu.FilterData" localSheetId="1" hidden="1">'ΠΕΠ 2021-2027'!$A$6:$L$26</definedName>
    <definedName name="Z_C14E9161_B291_49D9_81E1_31EFA5ACAAC6_.wvu.FilterData" localSheetId="1" hidden="1">'ΠΕΠ 2021-2027'!$A$6:$L$26</definedName>
    <definedName name="Z_C1557119_3C7A_4E69_BFF6_26C31AB4FE66_.wvu.FilterData" localSheetId="1" hidden="1">'ΠΕΠ 2021-2027'!$A$6:$L$26</definedName>
    <definedName name="Z_C16AC95E_27B3_49C3_9D0D_19C008EBD70D_.wvu.FilterData" localSheetId="1" hidden="1">'ΠΕΠ 2021-2027'!$A$6:$L$26</definedName>
    <definedName name="Z_C16F3C95_E90F_42A0_989E_6D7669569CAE_.wvu.FilterData" localSheetId="1" hidden="1">'ΠΕΠ 2021-2027'!$A$6:$L$147</definedName>
    <definedName name="Z_C1D333E3_4A9A_494D_945F_C31E329420F7_.wvu.FilterData" localSheetId="1" hidden="1">'ΠΕΠ 2021-2027'!$A$6:$L$26</definedName>
    <definedName name="Z_C1E76B53_B970_409A_B779_A7107D26D119_.wvu.FilterData" localSheetId="1" hidden="1">'ΠΕΠ 2021-2027'!$A$6:$L$26</definedName>
    <definedName name="Z_C1FAA916_FCEA_4697_B13A_7521431555AE_.wvu.FilterData" localSheetId="1" hidden="1">'ΠΕΠ 2021-2027'!$A$6:$L$26</definedName>
    <definedName name="Z_C215CF67_8A09_4984_939F_C96CFAFF5FD9_.wvu.FilterData" localSheetId="1" hidden="1">'ΠΕΠ 2021-2027'!$A$6:$L$26</definedName>
    <definedName name="Z_C2A76A60_A873_4931_A813_AA5A931EA401_.wvu.FilterData" localSheetId="1" hidden="1">'ΠΕΠ 2021-2027'!$A$6:$L$26</definedName>
    <definedName name="Z_C347EFE8_0EBA_48AD_8B55_0B7A48222BB4_.wvu.FilterData" localSheetId="1" hidden="1">'ΠΕΠ 2021-2027'!$A$6:$L$147</definedName>
    <definedName name="Z_C367CF3B_A67F_4906_B8DE_1C96F095182F_.wvu.FilterData" localSheetId="1" hidden="1">'ΠΕΠ 2021-2027'!$A$6:$L$147</definedName>
    <definedName name="Z_C367CF3B_A67F_4906_B8DE_1C96F095182F_.wvu.PrintArea" localSheetId="1" hidden="1">'ΠΕΠ 2021-2027'!$A$8:$L$147</definedName>
    <definedName name="Z_C367CF3B_A67F_4906_B8DE_1C96F095182F_.wvu.PrintTitles" localSheetId="1" hidden="1">'ΠΕΠ 2021-2027'!$1:$6</definedName>
    <definedName name="Z_C371002F_1D97_48D3_B035_FC2C63B9449C_.wvu.FilterData" localSheetId="1" hidden="1">'ΠΕΠ 2021-2027'!$A$6:$L$26</definedName>
    <definedName name="Z_C37590D7_E02B_437E_89BE_8A2E25E2F1BE_.wvu.FilterData" localSheetId="1" hidden="1">'ΠΕΠ 2021-2027'!$A$6:$L$26</definedName>
    <definedName name="Z_C37F16F2_7B58_446F_B39F_F89C53F31D15_.wvu.FilterData" localSheetId="1" hidden="1">'ΠΕΠ 2021-2027'!$A$6:$L$26</definedName>
    <definedName name="Z_C395B4B9_2A80_4D3F_95F4_2C41C5D89EB7_.wvu.FilterData" localSheetId="1" hidden="1">'ΠΕΠ 2021-2027'!$A$6:$L$26</definedName>
    <definedName name="Z_C3EB8F8D_B0F7_43C6_A33B_0DB74E4B9CBB_.wvu.FilterData" localSheetId="1" hidden="1">'ΠΕΠ 2021-2027'!$A$6:$L$26</definedName>
    <definedName name="Z_C3FC6BBC_105B_4003_847F_05CE5FE63956_.wvu.FilterData" localSheetId="1" hidden="1">'ΠΕΠ 2021-2027'!$A$6:$L$26</definedName>
    <definedName name="Z_C41B8BE6_F69A_43F7_BC7A_1722C47B5481_.wvu.FilterData" localSheetId="1" hidden="1">'ΠΕΠ 2021-2027'!$A$6:$L$26</definedName>
    <definedName name="Z_C44D9AFE_F922_4947_879B_1F3EDCD0F24C_.wvu.FilterData" localSheetId="1" hidden="1">'ΠΕΠ 2021-2027'!$A$6:$L$147</definedName>
    <definedName name="Z_C4588F52_9C99_4346_88BF_CF58B6CCE2FD_.wvu.FilterData" localSheetId="1" hidden="1">'ΠΕΠ 2021-2027'!$A$6:$L$26</definedName>
    <definedName name="Z_C4673E1C_2919_4B0B_9A4A_9F2E55F8F734_.wvu.FilterData" localSheetId="1" hidden="1">'ΠΕΠ 2021-2027'!$A$6:$L$26</definedName>
    <definedName name="Z_C4755AA4_51EE_4BB0_AD5E_137C88C1ECC2_.wvu.FilterData" localSheetId="1" hidden="1">'ΠΕΠ 2021-2027'!$A$6:$L$26</definedName>
    <definedName name="Z_C480B9ED_461B_4789_BCC4_1B4C65B6AB72_.wvu.FilterData" localSheetId="1" hidden="1">'ΠΕΠ 2021-2027'!$A$6:$L$26</definedName>
    <definedName name="Z_C4C91679_4174_488B_9B20_CA3A2D360A9F_.wvu.FilterData" localSheetId="1" hidden="1">'ΠΕΠ 2021-2027'!$A$6:$L$26</definedName>
    <definedName name="Z_C4EDE5C3_14D3_4706_88E3_6F18C9FF82FF_.wvu.FilterData" localSheetId="1" hidden="1">'ΠΕΠ 2021-2027'!$A$6:$L$26</definedName>
    <definedName name="Z_C50226FA_6180_4A3E_8D0A_726078F89C37_.wvu.FilterData" localSheetId="1" hidden="1">'ΠΕΠ 2021-2027'!$A$6:$L$26</definedName>
    <definedName name="Z_C536846B_F0A5_4A7D_BA90_9A0991B37D55_.wvu.FilterData" localSheetId="1" hidden="1">'ΠΕΠ 2021-2027'!$A$6:$L$147</definedName>
    <definedName name="Z_C575D6B1_A2B2_4971_9A35_7EE5D3046197_.wvu.FilterData" localSheetId="1" hidden="1">'ΠΕΠ 2021-2027'!$A$6:$L$26</definedName>
    <definedName name="Z_C5A5F4D2_B74A_4767_9FC3_7464ADB08DDC_.wvu.FilterData" localSheetId="1" hidden="1">'ΠΕΠ 2021-2027'!$A$6:$L$26</definedName>
    <definedName name="Z_C5BAF9DC_D59C_48F9_A4D3_1EBE6B8FA53E_.wvu.FilterData" localSheetId="1" hidden="1">'ΠΕΠ 2021-2027'!$A$6:$L$26</definedName>
    <definedName name="Z_C5BE867C_DAFD_4A6E_876A_E1F3B3F08D9A_.wvu.FilterData" localSheetId="1" hidden="1">'ΠΕΠ 2021-2027'!$A$6:$L$26</definedName>
    <definedName name="Z_C5FD15A9_B2AD_4AF0_84BE_0E66C9D55FF8_.wvu.FilterData" localSheetId="1" hidden="1">'ΠΕΠ 2021-2027'!$A$6:$L$26</definedName>
    <definedName name="Z_C629C392_BEF8_4EC2_A26E_C836953BDB43_.wvu.FilterData" localSheetId="1" hidden="1">'ΠΕΠ 2021-2027'!$A$6:$L$26</definedName>
    <definedName name="Z_C6A842DC_BC49_43DC_8B94_0015E3ADDD3D_.wvu.FilterData" localSheetId="1" hidden="1">'ΠΕΠ 2021-2027'!$A$6:$L$26</definedName>
    <definedName name="Z_C6B83EFD_5FC0_4B58_B78C_F6B52561A76C_.wvu.FilterData" localSheetId="1" hidden="1">'ΠΕΠ 2021-2027'!$A$6:$L$26</definedName>
    <definedName name="Z_C6C3DC49_A13F_4533_A2D0_7302076C2972_.wvu.FilterData" localSheetId="1" hidden="1">'ΠΕΠ 2021-2027'!$A$6:$L$26</definedName>
    <definedName name="Z_C6C94C11_F87B_46A0_8288_C2820B26A4F7_.wvu.FilterData" localSheetId="1" hidden="1">'ΠΕΠ 2021-2027'!$A$6:$L$26</definedName>
    <definedName name="Z_C6E72320_54E0_4799_A330_D015CFB05AAF_.wvu.FilterData" localSheetId="1" hidden="1">'ΠΕΠ 2021-2027'!$A$6:$L$26</definedName>
    <definedName name="Z_C7206EEC_70AB_4359_BEB5_170654BBA485_.wvu.FilterData" localSheetId="1" hidden="1">'ΠΕΠ 2021-2027'!$A$6:$L$26</definedName>
    <definedName name="Z_C7304698_F720_41BB_93EA_61EB65E432D5_.wvu.FilterData" localSheetId="1" hidden="1">'ΠΕΠ 2021-2027'!$A$6:$L$26</definedName>
    <definedName name="Z_C743655E_8A42_4742_9068_52FFA3F31B05_.wvu.FilterData" localSheetId="1" hidden="1">'ΠΕΠ 2021-2027'!$A$6:$L$26</definedName>
    <definedName name="Z_C74F8544_EE6D_4E91_B788_45B0A39BAD72_.wvu.FilterData" localSheetId="1" hidden="1">'ΠΕΠ 2021-2027'!$A$6:$L$26</definedName>
    <definedName name="Z_C76B4E32_430B_4C27_8506_F1B93BE44A68_.wvu.FilterData" localSheetId="1" hidden="1">'ΠΕΠ 2021-2027'!$A$6:$L$26</definedName>
    <definedName name="Z_C77ECB06_FD7D_4791_86ED_96087D1C0F24_.wvu.FilterData" localSheetId="1" hidden="1">'ΠΕΠ 2021-2027'!$A$6:$L$26</definedName>
    <definedName name="Z_C7874665_1150_4E20_A9DF_B39682FAEC1E_.wvu.FilterData" localSheetId="1" hidden="1">'ΠΕΠ 2021-2027'!$A$6:$L$26</definedName>
    <definedName name="Z_C7A2147B_D7F4_41E7_93AF_99B2A5C8FFCC_.wvu.FilterData" localSheetId="1" hidden="1">'ΠΕΠ 2021-2027'!$A$6:$L$147</definedName>
    <definedName name="Z_C7C314DD_FF45_43EC_8BBC_1AD4EED165B5_.wvu.FilterData" localSheetId="1" hidden="1">'ΠΕΠ 2021-2027'!$A$6:$L$26</definedName>
    <definedName name="Z_C8633701_AB1D_4246_A604_B14D1F6A38D7_.wvu.FilterData" localSheetId="1" hidden="1">'ΠΕΠ 2021-2027'!$A$6:$L$26</definedName>
    <definedName name="Z_C8A2FCB8_0246_4FEB_BEDE_1068AAEDA6F6_.wvu.FilterData" localSheetId="1" hidden="1">'ΠΕΠ 2021-2027'!$A$6:$L$26</definedName>
    <definedName name="Z_C8FBFF62_983C_4C0D_9FD5_EC6456666AAE_.wvu.FilterData" localSheetId="1" hidden="1">'ΠΕΠ 2021-2027'!$A$6:$L$26</definedName>
    <definedName name="Z_C8FD6C7E_5B7D_4520_BCBC_23AB79537F91_.wvu.FilterData" localSheetId="1" hidden="1">'ΠΕΠ 2021-2027'!$A$6:$L$26</definedName>
    <definedName name="Z_C91AC9E8_C856_4E26_9D46_D3BCEDDDB193_.wvu.FilterData" localSheetId="1" hidden="1">'ΠΕΠ 2021-2027'!$A$6:$L$26</definedName>
    <definedName name="Z_C92CCE46_3032_46A7_A461_EABED39FD215_.wvu.FilterData" localSheetId="1" hidden="1">'ΠΕΠ 2021-2027'!$A$6:$L$26</definedName>
    <definedName name="Z_C954E077_7F0A_4703_99F0_C82BF933E50B_.wvu.FilterData" localSheetId="1" hidden="1">'ΠΕΠ 2021-2027'!$A$6:$L$26</definedName>
    <definedName name="Z_C9B6BB6C_9177_47B6_9A46_D71494C5F16A_.wvu.FilterData" localSheetId="1" hidden="1">'ΠΕΠ 2021-2027'!$A$6:$L$26</definedName>
    <definedName name="Z_C9ECF603_7D89_4180_ACF7_26210BB3A33F_.wvu.FilterData" localSheetId="1" hidden="1">'ΠΕΠ 2021-2027'!$A$6:$L$26</definedName>
    <definedName name="Z_CA19F4B1_C78C_4472_98E8_A581EC105C07_.wvu.FilterData" localSheetId="1" hidden="1">'ΠΕΠ 2021-2027'!$A$6:$L$26</definedName>
    <definedName name="Z_CA272813_10E8_4C6E_8F42_345E7B853CA2_.wvu.FilterData" localSheetId="1" hidden="1">'ΠΕΠ 2021-2027'!$A$6:$L$26</definedName>
    <definedName name="Z_CA2930E6_B831_47E4_BF80_93ED19A808A9_.wvu.FilterData" localSheetId="1" hidden="1">'ΠΕΠ 2021-2027'!$A$6:$L$26</definedName>
    <definedName name="Z_CA500FC2_13A4_43C6_9854_5AE31E43E03D_.wvu.FilterData" localSheetId="1" hidden="1">'ΠΕΠ 2021-2027'!$A$6:$L$26</definedName>
    <definedName name="Z_CA87F94A_B204_4A9B_91AB_873FCCEF9967_.wvu.FilterData" localSheetId="1" hidden="1">'ΠΕΠ 2021-2027'!$A$6:$L$26</definedName>
    <definedName name="Z_CAD33CDC_B630_4258_9167_1D925C4C15D6_.wvu.FilterData" localSheetId="1" hidden="1">'ΠΕΠ 2021-2027'!$A$6:$L$26</definedName>
    <definedName name="Z_CB16E3B9_8964_4102_95A9_09A7FFE0D1E6_.wvu.FilterData" localSheetId="1" hidden="1">'ΠΕΠ 2021-2027'!$A$6:$L$26</definedName>
    <definedName name="Z_CB5C8B21_BDC0_4ED7_8973_AC0FD32FDA50_.wvu.FilterData" localSheetId="1" hidden="1">'ΠΕΠ 2021-2027'!$A$6:$L$26</definedName>
    <definedName name="Z_CB5F2E3B_4173_43DC_BC92_0AAAE9AEF351_.wvu.FilterData" localSheetId="1" hidden="1">'ΠΕΠ 2021-2027'!$A$6:$L$26</definedName>
    <definedName name="Z_CB621201_B979_4424_86CC_0E4FCD5DEA5A_.wvu.FilterData" localSheetId="1" hidden="1">'ΠΕΠ 2021-2027'!$A$6:$L$26</definedName>
    <definedName name="Z_CB92B424_982A_4802_9569_EFD683A6DDDB_.wvu.FilterData" localSheetId="1" hidden="1">'ΠΕΠ 2021-2027'!$A$6:$L$26</definedName>
    <definedName name="Z_CB9D4FCD_1203_415F_8F1E_406C50197BAC_.wvu.FilterData" localSheetId="1" hidden="1">'ΠΕΠ 2021-2027'!$A$6:$L$26</definedName>
    <definedName name="Z_CBA46AA4_1627_4EA1_9924_3727225854B3_.wvu.FilterData" localSheetId="1" hidden="1">'ΠΕΠ 2021-2027'!$A$6:$L$26</definedName>
    <definedName name="Z_CBD2528C_D2FF_42A1_9920_52AE1B51E714_.wvu.FilterData" localSheetId="1" hidden="1">'ΠΕΠ 2021-2027'!$A$6:$L$26</definedName>
    <definedName name="Z_CBD6432E_17AB_4CC0_A19C_CF8551DCACCE_.wvu.FilterData" localSheetId="1" hidden="1">'ΠΕΠ 2021-2027'!$A$6:$L$26</definedName>
    <definedName name="Z_CC170932_C787_4313_9150_C2024CA548EB_.wvu.FilterData" localSheetId="1" hidden="1">'ΠΕΠ 2021-2027'!$A$6:$L$26</definedName>
    <definedName name="Z_CC292D34_DC34_4D8B_9C04_06416FF5F9C9_.wvu.FilterData" localSheetId="1" hidden="1">'ΠΕΠ 2021-2027'!$A$6:$L$26</definedName>
    <definedName name="Z_CC459859_7134_4BCB_ADFC_BB554DC12AB0_.wvu.FilterData" localSheetId="1" hidden="1">'ΠΕΠ 2021-2027'!$A$6:$L$26</definedName>
    <definedName name="Z_CC49EBA0_0EBD_436D_8581_61C912569E98_.wvu.FilterData" localSheetId="1" hidden="1">'ΠΕΠ 2021-2027'!$A$6:$L$26</definedName>
    <definedName name="Z_CC5039E2_F573_4606_B7CF_7A09CD2F0C65_.wvu.FilterData" localSheetId="1" hidden="1">'ΠΕΠ 2021-2027'!$A$6:$L$26</definedName>
    <definedName name="Z_CC69ED33_6AD6_43C8_96DB_D0ED4C817E60_.wvu.FilterData" localSheetId="1" hidden="1">'ΠΕΠ 2021-2027'!$A$6:$L$26</definedName>
    <definedName name="Z_CC9F4B2E_1D9B_4F80_AC83_9B16BABA8AF2_.wvu.FilterData" localSheetId="1" hidden="1">'ΠΕΠ 2021-2027'!$A$6:$L$26</definedName>
    <definedName name="Z_CCC17621_3B9D_4283_BE15_DC55DC5AD4A1_.wvu.FilterData" localSheetId="1" hidden="1">'ΠΕΠ 2021-2027'!$A$6:$L$26</definedName>
    <definedName name="Z_CCD6AE4E_CC7E_4307_9B5D_E5C2E74D9999_.wvu.FilterData" localSheetId="1" hidden="1">'ΠΕΠ 2021-2027'!$A$6:$L$26</definedName>
    <definedName name="Z_CCEE4628_9E16_4CBD_8E19_76F7F3C780E0_.wvu.FilterData" localSheetId="1" hidden="1">'ΠΕΠ 2021-2027'!$A$6:$L$26</definedName>
    <definedName name="Z_CD079D6D_7431_4047_9FA5_D3DEACD7D3DC_.wvu.FilterData" localSheetId="1" hidden="1">'ΠΕΠ 2021-2027'!$A$6:$L$26</definedName>
    <definedName name="Z_CD2907D2_383D_4760_8B78_FB7D73412BE7_.wvu.FilterData" localSheetId="1" hidden="1">'ΠΕΠ 2021-2027'!$A$6:$L$147</definedName>
    <definedName name="Z_CE0BD460_9A4C_4D60_9A97_F7341162F644_.wvu.FilterData" localSheetId="1" hidden="1">'ΠΕΠ 2021-2027'!$A$6:$L$147</definedName>
    <definedName name="Z_CE0BD460_9A4C_4D60_9A97_F7341162F644_.wvu.PrintArea" localSheetId="1" hidden="1">'ΠΕΠ 2021-2027'!$A$8:$L$147</definedName>
    <definedName name="Z_CE0BD460_9A4C_4D60_9A97_F7341162F644_.wvu.PrintTitles" localSheetId="1" hidden="1">'ΠΕΠ 2021-2027'!$1:$6</definedName>
    <definedName name="Z_CE297AF1_312B_46F4_8D34_E2914E32274A_.wvu.FilterData" localSheetId="1" hidden="1">'ΠΕΠ 2021-2027'!$A$6:$L$26</definedName>
    <definedName name="Z_CE3A6F14_1FBD_4260_A07B_C4316591A029_.wvu.FilterData" localSheetId="1" hidden="1">'ΠΕΠ 2021-2027'!$A$6:$L$26</definedName>
    <definedName name="Z_CE7D661D_8B21_4686_92D3_25C2476022A5_.wvu.FilterData" localSheetId="1" hidden="1">'ΠΕΠ 2021-2027'!$A$6:$L$147</definedName>
    <definedName name="Z_CE7D661D_8B21_4686_92D3_25C2476022A5_.wvu.PrintArea" localSheetId="1" hidden="1">'ΠΕΠ 2021-2027'!$A$8:$L$147</definedName>
    <definedName name="Z_CE7D661D_8B21_4686_92D3_25C2476022A5_.wvu.PrintTitles" localSheetId="1" hidden="1">'ΠΕΠ 2021-2027'!$1:$6</definedName>
    <definedName name="Z_CEBD0B4D_FF40_4708_AB50_6D2262F19AA2_.wvu.FilterData" localSheetId="1" hidden="1">'ΠΕΠ 2021-2027'!$A$6:$L$26</definedName>
    <definedName name="Z_CF1AA4AC_328D_4BA0_80C7_13216852B25E_.wvu.FilterData" localSheetId="1" hidden="1">'ΠΕΠ 2021-2027'!$A$6:$L$26</definedName>
    <definedName name="Z_CF302488_D53E_4A0C_8C5F_44E616B186A2_.wvu.FilterData" localSheetId="1" hidden="1">'ΠΕΠ 2021-2027'!$A$6:$L$26</definedName>
    <definedName name="Z_CF3DDA7D_F99B_42AE_BE24_D53F401A9FA7_.wvu.FilterData" localSheetId="1" hidden="1">'ΠΕΠ 2021-2027'!$A$6:$L$26</definedName>
    <definedName name="Z_CF536169_EC53_4F0B_91C2_231B32F8F39B_.wvu.FilterData" localSheetId="1" hidden="1">'ΠΕΠ 2021-2027'!$A$6:$L$26</definedName>
    <definedName name="Z_CF76D5C4_7F67_4017_9EE0_732E1CADB839_.wvu.FilterData" localSheetId="1" hidden="1">'ΠΕΠ 2021-2027'!$A$6:$L$26</definedName>
    <definedName name="Z_CFA27FBC_240F_49C7_8781_9EC9A0D787A0_.wvu.FilterData" localSheetId="1" hidden="1">'ΠΕΠ 2021-2027'!$A$6:$L$147</definedName>
    <definedName name="Z_CFAF7315_8965_48BC_84FC_3704691264B8_.wvu.FilterData" localSheetId="1" hidden="1">'ΠΕΠ 2021-2027'!$A$6:$L$26</definedName>
    <definedName name="Z_CFDCB501_2EA2_42CF_A2AE_945B8FEFB63A_.wvu.FilterData" localSheetId="1" hidden="1">'ΠΕΠ 2021-2027'!$A$6:$L$26</definedName>
    <definedName name="Z_CFF9A363_7039_4FC1_AEB8_BF20CCC341F7_.wvu.FilterData" localSheetId="1" hidden="1">'ΠΕΠ 2021-2027'!$A$6:$L$26</definedName>
    <definedName name="Z_D004FF77_92B5_4A6E_8009_C66A524BDB5B_.wvu.FilterData" localSheetId="1" hidden="1">'ΠΕΠ 2021-2027'!$A$6:$L$26</definedName>
    <definedName name="Z_D0376446_BF40_4382_8562_26A9DD28CB7C_.wvu.FilterData" localSheetId="1" hidden="1">'ΠΕΠ 2021-2027'!$A$6:$L$26</definedName>
    <definedName name="Z_D041EF6F_2F92_4DA1_B606_128D64A783E9_.wvu.FilterData" localSheetId="1" hidden="1">'ΠΕΠ 2021-2027'!$A$6:$L$26</definedName>
    <definedName name="Z_D0F8F786_A9BE_4BF0_8BC3_021F1792A7E9_.wvu.FilterData" localSheetId="1" hidden="1">'ΠΕΠ 2021-2027'!$A$6:$L$26</definedName>
    <definedName name="Z_D127693D_A375_4297_80F7_2D361F0A6D76_.wvu.FilterData" localSheetId="1" hidden="1">'ΠΕΠ 2021-2027'!$A$6:$L$26</definedName>
    <definedName name="Z_D1A3DB6F_A5FA_46B5_89A2_28E6243BDBEA_.wvu.FilterData" localSheetId="1" hidden="1">'ΠΕΠ 2021-2027'!$A$6:$L$26</definedName>
    <definedName name="Z_D1BE1627_37E8_4E29_93AB_119335C99330_.wvu.FilterData" localSheetId="1" hidden="1">'ΠΕΠ 2021-2027'!$A$6:$L$26</definedName>
    <definedName name="Z_D26564EF_697D_4A6B_823C_0560F1C3B8EF_.wvu.FilterData" localSheetId="1" hidden="1">'ΠΕΠ 2021-2027'!$A$6:$L$26</definedName>
    <definedName name="Z_D268896A_7036_4965_B379_11A9FBD22A1C_.wvu.FilterData" localSheetId="1" hidden="1">'ΠΕΠ 2021-2027'!$A$6:$L$26</definedName>
    <definedName name="Z_D2A22F04_726F_4236_B52A_2E64D3D356D1_.wvu.FilterData" localSheetId="1" hidden="1">'ΠΕΠ 2021-2027'!$A$6:$L$26</definedName>
    <definedName name="Z_D2DE1995_5283_4F6D_8815_C0C0AC61D824_.wvu.FilterData" localSheetId="1" hidden="1">'ΠΕΠ 2021-2027'!$A$6:$L$26</definedName>
    <definedName name="Z_D2F7C949_F8BF_4ADC_BFFC_E3774132D19B_.wvu.FilterData" localSheetId="1" hidden="1">'ΠΕΠ 2021-2027'!$A$6:$L$26</definedName>
    <definedName name="Z_D31E7548_5D7F_432E_8479_BAFAE0F22285_.wvu.FilterData" localSheetId="1" hidden="1">'ΠΕΠ 2021-2027'!$A$6:$L$26</definedName>
    <definedName name="Z_D3530ACC_B533_4B11_8F6C_22CA2E4F6B24_.wvu.FilterData" localSheetId="1" hidden="1">'ΠΕΠ 2021-2027'!$A$6:$L$26</definedName>
    <definedName name="Z_D36B4016_D805_4FF8_8DD0_9A85F038E865_.wvu.FilterData" localSheetId="1" hidden="1">'ΠΕΠ 2021-2027'!$A$6:$L$26</definedName>
    <definedName name="Z_D3A40203_172C_4899_9FFE_D8E525592083_.wvu.FilterData" localSheetId="1" hidden="1">'ΠΕΠ 2021-2027'!$A$6:$L$26</definedName>
    <definedName name="Z_D3BF7C7B_C5EF_4EFA_9F23_9E3EF2A96419_.wvu.FilterData" localSheetId="1" hidden="1">'ΠΕΠ 2021-2027'!$A$6:$L$26</definedName>
    <definedName name="Z_D3FA100D_191A_4846_8C78_EFD915F15D3F_.wvu.FilterData" localSheetId="1" hidden="1">'ΠΕΠ 2021-2027'!$A$6:$L$26</definedName>
    <definedName name="Z_D487E1A3_492F_4B8E_B0AA_E6B26F6CD801_.wvu.FilterData" localSheetId="1" hidden="1">'ΠΕΠ 2021-2027'!$A$6:$L$26</definedName>
    <definedName name="Z_D4A6A82B_1438_45F4_B58C_3F93AAB56113_.wvu.FilterData" localSheetId="1" hidden="1">'ΠΕΠ 2021-2027'!$A$6:$L$26</definedName>
    <definedName name="Z_D4C0D5A3_EA62_4BF2_A99F_89B6E8E790D0_.wvu.FilterData" localSheetId="1" hidden="1">'ΠΕΠ 2021-2027'!$A$6:$L$26</definedName>
    <definedName name="Z_D4D02C17_0AC6_4393_95FC_1B3F2AB0C7F7_.wvu.FilterData" localSheetId="1" hidden="1">'ΠΕΠ 2021-2027'!$A$6:$L$26</definedName>
    <definedName name="Z_D4ECB37B_E5F3_4B70_849C_D16AE56E7F65_.wvu.FilterData" localSheetId="1" hidden="1">'ΠΕΠ 2021-2027'!$A$6:$L$26</definedName>
    <definedName name="Z_D5062074_D552_4D41_B568_84F5B14C6334_.wvu.FilterData" localSheetId="1" hidden="1">'ΠΕΠ 2021-2027'!$A$6:$L$26</definedName>
    <definedName name="Z_D539BA46_0283_45B9_862A_2562EA272E34_.wvu.FilterData" localSheetId="1" hidden="1">'ΠΕΠ 2021-2027'!$A$6:$L$26</definedName>
    <definedName name="Z_D55473B2_5129_4B7F_9A78_5D4EA5ADEC93_.wvu.FilterData" localSheetId="1" hidden="1">'ΠΕΠ 2021-2027'!$A$6:$L$26</definedName>
    <definedName name="Z_D55BE011_760B_4C98_88A8_23EC1980DED8_.wvu.FilterData" localSheetId="1" hidden="1">'ΠΕΠ 2021-2027'!$A$6:$L$26</definedName>
    <definedName name="Z_D5751A86_5E79_49C3_809A_68CA7581785E_.wvu.FilterData" localSheetId="1" hidden="1">'ΠΕΠ 2021-2027'!$A$6:$L$147</definedName>
    <definedName name="Z_D58C89C4_CBF0_45DA_9C8B_987394A6A213_.wvu.FilterData" localSheetId="1" hidden="1">'ΠΕΠ 2021-2027'!$A$6:$L$26</definedName>
    <definedName name="Z_D5AE255B_5412_44DF_B49E_A15D74646BAE_.wvu.FilterData" localSheetId="1" hidden="1">'ΠΕΠ 2021-2027'!$A$6:$L$26</definedName>
    <definedName name="Z_D5B5009B_94A1_49AD_8803_6A04A84AE1CC_.wvu.FilterData" localSheetId="1" hidden="1">'ΠΕΠ 2021-2027'!$A$6:$L$26</definedName>
    <definedName name="Z_D5F8FB64_6F14_484D_A915_54F62FDF1688_.wvu.FilterData" localSheetId="1" hidden="1">'ΠΕΠ 2021-2027'!$A$6:$L$26</definedName>
    <definedName name="Z_D6050D47_7A76_4726_B80A_F144B69396E8_.wvu.FilterData" localSheetId="1" hidden="1">'ΠΕΠ 2021-2027'!$A$6:$L$26</definedName>
    <definedName name="Z_D64B5625_21CC_4FF7_BCC1_D2AE674B1706_.wvu.FilterData" localSheetId="1" hidden="1">'ΠΕΠ 2021-2027'!$A$6:$L$26</definedName>
    <definedName name="Z_D6632B6C_C3E0_4F58_B620_6CA98EBED70C_.wvu.FilterData" localSheetId="1" hidden="1">'ΠΕΠ 2021-2027'!$A$6:$L$26</definedName>
    <definedName name="Z_D6988436_DD82_4697_B594_ED5226B48B76_.wvu.FilterData" localSheetId="1" hidden="1">'ΠΕΠ 2021-2027'!$A$6:$L$26</definedName>
    <definedName name="Z_D6BFE9B2_6C41_41E1_BAFB_A04FBB68720E_.wvu.FilterData" localSheetId="1" hidden="1">'ΠΕΠ 2021-2027'!$A$6:$L$26</definedName>
    <definedName name="Z_D6FDEEDA_94D7_41CD_A2AD_FF2944A9329A_.wvu.FilterData" localSheetId="1" hidden="1">'ΠΕΠ 2021-2027'!$A$6:$L$26</definedName>
    <definedName name="Z_D6FE62D8_43BD_4A34_B22C_0E2596940AC5_.wvu.FilterData" localSheetId="1" hidden="1">'ΠΕΠ 2021-2027'!$A$6:$L$26</definedName>
    <definedName name="Z_D73EA66B_4E30_432A_B1F3_B55F4EA8CDDF_.wvu.FilterData" localSheetId="1" hidden="1">'ΠΕΠ 2021-2027'!$A$6:$L$26</definedName>
    <definedName name="Z_D7439DF0_B622_44CB_B993_E7015EE44A6F_.wvu.FilterData" localSheetId="1" hidden="1">'ΠΕΠ 2021-2027'!$A$6:$L$147</definedName>
    <definedName name="Z_D7821027_BD4F_48E9_9F68_193C6D9E58EC_.wvu.FilterData" localSheetId="1" hidden="1">'ΠΕΠ 2021-2027'!$A$6:$L$26</definedName>
    <definedName name="Z_D7977ACA_0657_40BF_A89C_7E5FD3AFF159_.wvu.FilterData" localSheetId="1" hidden="1">'ΠΕΠ 2021-2027'!$A$6:$L$26</definedName>
    <definedName name="Z_D7BD5C20_6876_49E9_A130_CE89516B1B6C_.wvu.FilterData" localSheetId="1" hidden="1">'ΠΕΠ 2021-2027'!$A$6:$L$26</definedName>
    <definedName name="Z_D7C9089A_5025_437A_982B_5C01CD868313_.wvu.FilterData" localSheetId="1" hidden="1">'ΠΕΠ 2021-2027'!$A$6:$L$26</definedName>
    <definedName name="Z_D8244F9E_1523_4C86_A0A2_0AA742219929_.wvu.FilterData" localSheetId="1" hidden="1">'ΠΕΠ 2021-2027'!$A$6:$L$26</definedName>
    <definedName name="Z_D8599422_0928_49BD_8820_D18769C70911_.wvu.FilterData" localSheetId="1" hidden="1">'ΠΕΠ 2021-2027'!$A$6:$L$26</definedName>
    <definedName name="Z_D89BF9B4_96A5_4139_B7B4_7D522ECF7C99_.wvu.FilterData" localSheetId="1" hidden="1">'ΠΕΠ 2021-2027'!$A$6:$L$26</definedName>
    <definedName name="Z_D8BAE400_0580_4B89_B48E_8D2DC7A293D1_.wvu.FilterData" localSheetId="1" hidden="1">'ΠΕΠ 2021-2027'!$A$6:$L$147</definedName>
    <definedName name="Z_D8C9C598_C04D_4299_B8E3_9F282119FC65_.wvu.FilterData" localSheetId="1" hidden="1">'ΠΕΠ 2021-2027'!$A$6:$L$26</definedName>
    <definedName name="Z_D8DC310B_40CB_42EE_8018_2E521BC82341_.wvu.FilterData" localSheetId="1" hidden="1">'ΠΕΠ 2021-2027'!$A$6:$L$147</definedName>
    <definedName name="Z_D8E2E250_D930_4658_A70B_117F45AE39F9_.wvu.FilterData" localSheetId="1" hidden="1">'ΠΕΠ 2021-2027'!$A$6:$L$26</definedName>
    <definedName name="Z_D8E84F8D_F1C6_4653_9B0E_5FAF89E17216_.wvu.FilterData" localSheetId="1" hidden="1">'ΠΕΠ 2021-2027'!$A$6:$L$26</definedName>
    <definedName name="Z_D9836126_8C9C_4E7D_8625_CBF008C9BAD5_.wvu.FilterData" localSheetId="1" hidden="1">'ΠΕΠ 2021-2027'!$A$6:$L$26</definedName>
    <definedName name="Z_D9BA0D93_8F23_4641_AE7B_AC416537BEF6_.wvu.FilterData" localSheetId="1" hidden="1">'ΠΕΠ 2021-2027'!$A$6:$L$147</definedName>
    <definedName name="Z_D9CF37EF_7596_4FFC_9C65_F8DA9F137AE3_.wvu.FilterData" localSheetId="1" hidden="1">'ΠΕΠ 2021-2027'!$A$6:$L$26</definedName>
    <definedName name="Z_D9E30BA9_F2BD_4B1F_97D9_0D01F183233D_.wvu.FilterData" localSheetId="1" hidden="1">'ΠΕΠ 2021-2027'!$A$6:$L$147</definedName>
    <definedName name="Z_DA5801EE_2817_43AC_9511_CC04116D984F_.wvu.FilterData" localSheetId="1" hidden="1">'ΠΕΠ 2021-2027'!$A$6:$L$26</definedName>
    <definedName name="Z_DA5801EE_2817_43AC_9511_CC04116D984F_.wvu.PrintArea" localSheetId="1" hidden="1">'ΠΕΠ 2021-2027'!$A$8:$L$147</definedName>
    <definedName name="Z_DA5801EE_2817_43AC_9511_CC04116D984F_.wvu.PrintTitles" localSheetId="1" hidden="1">'ΠΕΠ 2021-2027'!$1:$6</definedName>
    <definedName name="Z_DA600C3B_D87D_4004_8B37_8F58E587C180_.wvu.FilterData" localSheetId="1" hidden="1">'ΠΕΠ 2021-2027'!$A$6:$L$26</definedName>
    <definedName name="Z_DA751716_22DB_465D_960D_BC738BC7EFBF_.wvu.FilterData" localSheetId="1" hidden="1">'ΠΕΠ 2021-2027'!$A$6:$L$26</definedName>
    <definedName name="Z_DA7C1C64_C56F_44DD_A428_A715E287B4CC_.wvu.FilterData" localSheetId="1" hidden="1">'ΠΕΠ 2021-2027'!$A$6:$L$26</definedName>
    <definedName name="Z_DA8C227D_60E6_4C3B_9047_EDA42F31D27A_.wvu.FilterData" localSheetId="1" hidden="1">'ΠΕΠ 2021-2027'!$A$6:$L$26</definedName>
    <definedName name="Z_DA982F37_0A63_4F11_9AC5_CE8A2703E256_.wvu.FilterData" localSheetId="1" hidden="1">'ΠΕΠ 2021-2027'!$A$6:$L$147</definedName>
    <definedName name="Z_DB2D1F8C_3422_4904_AB74_DDB5BCCA1AB8_.wvu.FilterData" localSheetId="1" hidden="1">'ΠΕΠ 2021-2027'!$A$6:$L$147</definedName>
    <definedName name="Z_DB618811_2B43_48D7_8833_CAA1F9104C82_.wvu.FilterData" localSheetId="1" hidden="1">'ΠΕΠ 2021-2027'!$A$6:$L$26</definedName>
    <definedName name="Z_DC0892EF_991B_4A2D_8152_191A820C661D_.wvu.FilterData" localSheetId="1" hidden="1">'ΠΕΠ 2021-2027'!$A$6:$L$147</definedName>
    <definedName name="Z_DC32EC73_3757_42BD_B9BF_DE73839D0833_.wvu.FilterData" localSheetId="1" hidden="1">'ΠΕΠ 2021-2027'!$A$6:$L$26</definedName>
    <definedName name="Z_DC600FA0_CE01_4FBF_AFA3_152BB2005BDD_.wvu.FilterData" localSheetId="1" hidden="1">'ΠΕΠ 2021-2027'!$A$6:$L$26</definedName>
    <definedName name="Z_DC8EA783_B1B8_4127_8FA5_8755CA03EA8C_.wvu.FilterData" localSheetId="1" hidden="1">'ΠΕΠ 2021-2027'!$A$6:$L$26</definedName>
    <definedName name="Z_DCB155F4_6E8C_486C_8970_C0F3D4213629_.wvu.FilterData" localSheetId="1" hidden="1">'ΠΕΠ 2021-2027'!$A$6:$L$26</definedName>
    <definedName name="Z_DCC875A0_1263_45BE_9164_C1DB8E1DA4F1_.wvu.FilterData" localSheetId="1" hidden="1">'ΠΕΠ 2021-2027'!$A$6:$L$26</definedName>
    <definedName name="Z_DCDE2335_C15A_4D39_B983_FA96F105824A_.wvu.FilterData" localSheetId="1" hidden="1">'ΠΕΠ 2021-2027'!$A$6:$L$26</definedName>
    <definedName name="Z_DCF28C18_0FD6_418B_AFE3_A9D88ED7FCD1_.wvu.FilterData" localSheetId="1" hidden="1">'ΠΕΠ 2021-2027'!$A$6:$L$26</definedName>
    <definedName name="Z_DD3177E5_3169_4F08_B7C9_CB0A60251FDC_.wvu.FilterData" localSheetId="1" hidden="1">'ΠΕΠ 2021-2027'!$A$6:$L$26</definedName>
    <definedName name="Z_DD5E6C88_7AAB_4DB4_A447_8680E562A4DB_.wvu.FilterData" localSheetId="1" hidden="1">'ΠΕΠ 2021-2027'!$A$6:$L$26</definedName>
    <definedName name="Z_DD6002EF_9F13_4CB7_A927_DB01C6A6F5E2_.wvu.FilterData" localSheetId="1" hidden="1">'ΠΕΠ 2021-2027'!$A$6:$L$26</definedName>
    <definedName name="Z_DDFC57AE_DA3E_4BE5_B362_E26E74BCEAD5_.wvu.FilterData" localSheetId="1" hidden="1">'ΠΕΠ 2021-2027'!$A$6:$L$26</definedName>
    <definedName name="Z_DDFF4C87_5152_493C_A09C_52BC214734AF_.wvu.FilterData" localSheetId="1" hidden="1">'ΠΕΠ 2021-2027'!$A$6:$L$26</definedName>
    <definedName name="Z_DE0BBFC9_FC97_4824_9F44_352C0D75EA27_.wvu.FilterData" localSheetId="1" hidden="1">'ΠΕΠ 2021-2027'!$A$6:$L$26</definedName>
    <definedName name="Z_DE0DB037_DD3A_4DD5_B693_198BF449AF59_.wvu.FilterData" localSheetId="1" hidden="1">'ΠΕΠ 2021-2027'!$A$6:$L$26</definedName>
    <definedName name="Z_DE10BC86_D721_47B6_9BE7_242E18A3C02F_.wvu.FilterData" localSheetId="1" hidden="1">'ΠΕΠ 2021-2027'!$A$6:$L$26</definedName>
    <definedName name="Z_DE3781FF_8FB7_404C_A0AE_44C3191018EB_.wvu.FilterData" localSheetId="1" hidden="1">'ΠΕΠ 2021-2027'!$A$6:$L$147</definedName>
    <definedName name="Z_DF1B0D76_2BF5_438C_B1F4_C03BB2C9D9D9_.wvu.FilterData" localSheetId="1" hidden="1">'ΠΕΠ 2021-2027'!$A$6:$L$26</definedName>
    <definedName name="Z_DF1D1A12_6B73_47A7_84F6_92CBDEBD8B0D_.wvu.FilterData" localSheetId="1" hidden="1">'ΠΕΠ 2021-2027'!$A$6:$L$26</definedName>
    <definedName name="Z_DF1D62C2_4BDD_4227_9FD6_3019F7A25BB2_.wvu.FilterData" localSheetId="1" hidden="1">'ΠΕΠ 2021-2027'!$A$6:$L$26</definedName>
    <definedName name="Z_DF45010D_2A93_4B2C_84AF_1005038D3081_.wvu.FilterData" localSheetId="1" hidden="1">'ΠΕΠ 2021-2027'!$A$6:$L$26</definedName>
    <definedName name="Z_DF6E7060_3085_4BCB_94AE_DDC45D71CC22_.wvu.FilterData" localSheetId="1" hidden="1">'ΠΕΠ 2021-2027'!$A$6:$L$147</definedName>
    <definedName name="Z_DF978455_0FF7_4A22_8CAA_971929D91ABD_.wvu.FilterData" localSheetId="1" hidden="1">'ΠΕΠ 2021-2027'!$A$6:$L$26</definedName>
    <definedName name="Z_DFDDE52F_BE25_4A20_AA21_592EF5B63608_.wvu.FilterData" localSheetId="1" hidden="1">'ΠΕΠ 2021-2027'!$A$6:$L$26</definedName>
    <definedName name="Z_DFDDE52F_BE25_4A20_AA21_592EF5B63608_.wvu.PrintArea" localSheetId="1" hidden="1">'ΠΕΠ 2021-2027'!$A$8:$L$147</definedName>
    <definedName name="Z_DFDDE52F_BE25_4A20_AA21_592EF5B63608_.wvu.PrintTitles" localSheetId="1" hidden="1">'ΠΕΠ 2021-2027'!$1:$6</definedName>
    <definedName name="Z_E0003ECB_51BE_4253_98DD_937B905F48E8_.wvu.FilterData" localSheetId="1" hidden="1">'ΠΕΠ 2021-2027'!$A$6:$L$26</definedName>
    <definedName name="Z_E0024D34_D4FA_4C83_8A65_F4B402F0EB66_.wvu.FilterData" localSheetId="1" hidden="1">'ΠΕΠ 2021-2027'!$A$6:$L$26</definedName>
    <definedName name="Z_E0275D8A_E5B2_4111_8803_713E5C8ECA54_.wvu.FilterData" localSheetId="1" hidden="1">'ΠΕΠ 2021-2027'!$A$6:$L$26</definedName>
    <definedName name="Z_E04AEF2B_4E73_4A00_9A8D_2D234FEE0028_.wvu.FilterData" localSheetId="1" hidden="1">'ΠΕΠ 2021-2027'!$A$6:$L$26</definedName>
    <definedName name="Z_E0645E48_9382_4A88_932E_DD95DC3006D7_.wvu.FilterData" localSheetId="1" hidden="1">'ΠΕΠ 2021-2027'!$A$6:$L$147</definedName>
    <definedName name="Z_E087B4F3_7F10_4115_AB76_906A4B46C3ED_.wvu.FilterData" localSheetId="1" hidden="1">'ΠΕΠ 2021-2027'!$A$6:$L$26</definedName>
    <definedName name="Z_E0909115_3E31_44BB_B0C6_2587D3B3B5CC_.wvu.FilterData" localSheetId="1" hidden="1">'ΠΕΠ 2021-2027'!$A$6:$L$26</definedName>
    <definedName name="Z_E0B18C19_3EA1_4939_BFE3_90588EB391BE_.wvu.FilterData" localSheetId="1" hidden="1">'ΠΕΠ 2021-2027'!$A$6:$L$26</definedName>
    <definedName name="Z_E0D3D85F_DD32_4C65_85D7_D6A487EA72E4_.wvu.FilterData" localSheetId="1" hidden="1">'ΠΕΠ 2021-2027'!$A$6:$L$26</definedName>
    <definedName name="Z_E1028469_773E_4361_B767_4D6AE26261ED_.wvu.FilterData" localSheetId="1" hidden="1">'ΠΕΠ 2021-2027'!$A$6:$L$26</definedName>
    <definedName name="Z_E114B986_33E6_49F9_B957_8A553C5E8CB7_.wvu.FilterData" localSheetId="1" hidden="1">'ΠΕΠ 2021-2027'!$A$6:$L$26</definedName>
    <definedName name="Z_E11BF2C1_E7C9_415F_97D8_3DDB56A1BFFC_.wvu.FilterData" localSheetId="1" hidden="1">'ΠΕΠ 2021-2027'!$A$6:$L$26</definedName>
    <definedName name="Z_E11E15A8_13B9_44F5_8863_BF2D1D3179D2_.wvu.FilterData" localSheetId="1" hidden="1">'ΠΕΠ 2021-2027'!$A$6:$L$26</definedName>
    <definedName name="Z_E16871AC_68A1_4CE7_B222_722878F60E24_.wvu.FilterData" localSheetId="1" hidden="1">'ΠΕΠ 2021-2027'!$A$6:$L$26</definedName>
    <definedName name="Z_E18677C7_967E_47C9_9CFB_174F346AA34E_.wvu.FilterData" localSheetId="1" hidden="1">'ΠΕΠ 2021-2027'!$A$6:$L$26</definedName>
    <definedName name="Z_E19BA2C1_E850_43A2_A30E_F6DDB9CEF8EE_.wvu.FilterData" localSheetId="1" hidden="1">'ΠΕΠ 2021-2027'!$A$6:$L$26</definedName>
    <definedName name="Z_E1AB599B_0B93_4B58_9352_E4101C05C191_.wvu.FilterData" localSheetId="1" hidden="1">'ΠΕΠ 2021-2027'!$A$6:$L$147</definedName>
    <definedName name="Z_E1AB6B7C_1487_4851_B77A_D739B1314330_.wvu.FilterData" localSheetId="1" hidden="1">'ΠΕΠ 2021-2027'!$A$6:$L$26</definedName>
    <definedName name="Z_E1C4BDA9_B83D_4DD2_A273_44D569357BF2_.wvu.FilterData" localSheetId="1" hidden="1">'ΠΕΠ 2021-2027'!$A$6:$L$26</definedName>
    <definedName name="Z_E1E1EE24_CA34_414A_AF7E_7E98C8F8366F_.wvu.FilterData" localSheetId="1" hidden="1">'ΠΕΠ 2021-2027'!$A$6:$L$26</definedName>
    <definedName name="Z_E20C62BB_B4A8_415F_9845_EFE19CF3B4CE_.wvu.FilterData" localSheetId="1" hidden="1">'ΠΕΠ 2021-2027'!$A$6:$L$26</definedName>
    <definedName name="Z_E210492A_65BF_42E9_9FCA_1722B078357E_.wvu.FilterData" localSheetId="1" hidden="1">'ΠΕΠ 2021-2027'!$A$6:$L$26</definedName>
    <definedName name="Z_E24A4F9B_6B79_482C_A28A_0FA3E6185DAD_.wvu.FilterData" localSheetId="1" hidden="1">'ΠΕΠ 2021-2027'!$A$6:$L$26</definedName>
    <definedName name="Z_E2B4AF2A_3425_439D_9132_37A04D3A1D11_.wvu.FilterData" localSheetId="1" hidden="1">'ΠΕΠ 2021-2027'!$A$6:$L$26</definedName>
    <definedName name="Z_E2DA3DD6_53D2_4040_A1B6_653191521251_.wvu.FilterData" localSheetId="1" hidden="1">'ΠΕΠ 2021-2027'!$A$6:$L$147</definedName>
    <definedName name="Z_E2F3737F_7676_4661_9491_59DAF4F01E1A_.wvu.FilterData" localSheetId="1" hidden="1">'ΠΕΠ 2021-2027'!$A$6:$L$147</definedName>
    <definedName name="Z_E3348B80_B613_4246_A5E0_2F0772DB2F51_.wvu.FilterData" localSheetId="1" hidden="1">'ΠΕΠ 2021-2027'!$A$6:$L$147</definedName>
    <definedName name="Z_E37DF713_6245_4171_9C17_5B8D8DBD6683_.wvu.FilterData" localSheetId="1" hidden="1">'ΠΕΠ 2021-2027'!$A$6:$L$26</definedName>
    <definedName name="Z_E3E0F3DB_9D7A_4F6F_B004_58456B52B5CF_.wvu.FilterData" localSheetId="1" hidden="1">'ΠΕΠ 2021-2027'!$A$6:$L$26</definedName>
    <definedName name="Z_E3E27B30_1A35_4CB2_9736_0D810B012388_.wvu.FilterData" localSheetId="1" hidden="1">'ΠΕΠ 2021-2027'!$A$6:$L$26</definedName>
    <definedName name="Z_E3E6166F_5445_4D7A_8F9E_EC2EF1CA8C5F_.wvu.FilterData" localSheetId="1" hidden="1">'ΠΕΠ 2021-2027'!$A$6:$L$26</definedName>
    <definedName name="Z_E3FAEF8F_E28C_4E60_A949_43B93E951476_.wvu.FilterData" localSheetId="1" hidden="1">'ΠΕΠ 2021-2027'!$A$6:$L$147</definedName>
    <definedName name="Z_E40DE6B9_44B0_438B_BC30_BDDD251547E5_.wvu.FilterData" localSheetId="1" hidden="1">'ΠΕΠ 2021-2027'!$A$6:$L$26</definedName>
    <definedName name="Z_E42854A1_217F_4774_818D_E9D7EB0CC6FB_.wvu.FilterData" localSheetId="1" hidden="1">'ΠΕΠ 2021-2027'!$A$6:$L$26</definedName>
    <definedName name="Z_E47251F4_F920_4D59_806E_D854279F9F04_.wvu.FilterData" localSheetId="1" hidden="1">'ΠΕΠ 2021-2027'!$A$6:$L$26</definedName>
    <definedName name="Z_E4961A2B_C188_4F2D_ADB7_AB120A60D8AC_.wvu.FilterData" localSheetId="1" hidden="1">'ΠΕΠ 2021-2027'!$A$6:$L$26</definedName>
    <definedName name="Z_E4EF3B52_AF3D_46E3_A4D4_69D384E603A2_.wvu.FilterData" localSheetId="1" hidden="1">'ΠΕΠ 2021-2027'!$A$6:$L$26</definedName>
    <definedName name="Z_E4F1F0ED_9A1B_4DDF_B7AD_C85814557154_.wvu.FilterData" localSheetId="1" hidden="1">'ΠΕΠ 2021-2027'!$A$6:$L$26</definedName>
    <definedName name="Z_E56D3F25_481A_4FC4_BEFC_6C5B71175D6F_.wvu.FilterData" localSheetId="1" hidden="1">'ΠΕΠ 2021-2027'!$A$6:$L$26</definedName>
    <definedName name="Z_E58B5DE3_0D96_4D64_80AA_70444EC59192_.wvu.FilterData" localSheetId="1" hidden="1">'ΠΕΠ 2021-2027'!$A$6:$L$26</definedName>
    <definedName name="Z_E5B4749B_1BB1_4DFD_AE30_A2D34C888C43_.wvu.FilterData" localSheetId="1" hidden="1">'ΠΕΠ 2021-2027'!$A$6:$L$26</definedName>
    <definedName name="Z_E5F4934B_F3FF_4CA7_9CDC_343E056E830E_.wvu.FilterData" localSheetId="1" hidden="1">'ΠΕΠ 2021-2027'!$A$6:$L$26</definedName>
    <definedName name="Z_E608F147_5F85_456F_AC82_8C7AB93D71E6_.wvu.FilterData" localSheetId="1" hidden="1">'ΠΕΠ 2021-2027'!$A$6:$L$26</definedName>
    <definedName name="Z_E6210808_8C67_4774_91ED_6BE7EA542D6F_.wvu.FilterData" localSheetId="1" hidden="1">'ΠΕΠ 2021-2027'!$A$6:$L$26</definedName>
    <definedName name="Z_E637C182_F8CC_4F23_BA13_FF3ED51EE538_.wvu.FilterData" localSheetId="1" hidden="1">'ΠΕΠ 2021-2027'!$A$6:$L$147</definedName>
    <definedName name="Z_E65DFC0E_2E98_4FAA_A968_972647F8699A_.wvu.FilterData" localSheetId="1" hidden="1">'ΠΕΠ 2021-2027'!$A$6:$L$26</definedName>
    <definedName name="Z_E6632C5D_7BBF_4F97_91CA_5F7EF7C7FEA3_.wvu.FilterData" localSheetId="1" hidden="1">'ΠΕΠ 2021-2027'!$A$6:$L$147</definedName>
    <definedName name="Z_E78CC5D2_064D_4DEF_AD92_9C5E0BB62B70_.wvu.FilterData" localSheetId="1" hidden="1">'ΠΕΠ 2021-2027'!$A$6:$L$26</definedName>
    <definedName name="Z_E7A1EF05_1F04_4B50_8687_066D6F58631C_.wvu.FilterData" localSheetId="1" hidden="1">'ΠΕΠ 2021-2027'!$A$6:$L$26</definedName>
    <definedName name="Z_E7C48DFD_613A_4A76_83D5_56FEA999979F_.wvu.FilterData" localSheetId="1" hidden="1">'ΠΕΠ 2021-2027'!$A$6:$L$26</definedName>
    <definedName name="Z_E8026AB7_0D9D_4B49_8120_DEC50DB66E5F_.wvu.FilterData" localSheetId="1" hidden="1">'ΠΕΠ 2021-2027'!$A$6:$L$147</definedName>
    <definedName name="Z_E803316C_35BA_4C13_BC2E_8CA8A2116CFD_.wvu.FilterData" localSheetId="1" hidden="1">'ΠΕΠ 2021-2027'!$A$6:$L$26</definedName>
    <definedName name="Z_E82EE719_5E67_492E_8F5E_DD4C03231DED_.wvu.FilterData" localSheetId="1" hidden="1">'ΠΕΠ 2021-2027'!$A$6:$L$147</definedName>
    <definedName name="Z_E854826E_518B_44A8_90DE_A5C9B9CEF3DB_.wvu.FilterData" localSheetId="1" hidden="1">'ΠΕΠ 2021-2027'!$A$6:$L$26</definedName>
    <definedName name="Z_E8949B57_ED2F_4C28_BF73_F81850C7B913_.wvu.FilterData" localSheetId="1" hidden="1">'ΠΕΠ 2021-2027'!$A$6:$L$26</definedName>
    <definedName name="Z_E8B46B8B_FB9A_4F9A_AB65_2DA45732927B_.wvu.FilterData" localSheetId="1" hidden="1">'ΠΕΠ 2021-2027'!$A$6:$L$26</definedName>
    <definedName name="Z_E9064218_DA0F_4009_B8D2_599C3151B359_.wvu.FilterData" localSheetId="1" hidden="1">'ΠΕΠ 2021-2027'!$A$6:$L$26</definedName>
    <definedName name="Z_E9086AC2_EE96_4EDD_87F4_B94C5A792950_.wvu.FilterData" localSheetId="1" hidden="1">'ΠΕΠ 2021-2027'!$A$6:$L$26</definedName>
    <definedName name="Z_E90F6AB4_D665_4F4E_95D8_3E0592044649_.wvu.FilterData" localSheetId="1" hidden="1">'ΠΕΠ 2021-2027'!$A$6:$L$26</definedName>
    <definedName name="Z_E9480DDB_B658_4091_B3D0_43B074C475AE_.wvu.FilterData" localSheetId="1" hidden="1">'ΠΕΠ 2021-2027'!$A$6:$L$26</definedName>
    <definedName name="Z_E9AA68E0_E042_4C46_9238_464014C3F969_.wvu.FilterData" localSheetId="1" hidden="1">'ΠΕΠ 2021-2027'!$A$6:$L$26</definedName>
    <definedName name="Z_E9BF6AA7_F55D_41D6_B9DE_1AC78699123C_.wvu.FilterData" localSheetId="1" hidden="1">'ΠΕΠ 2021-2027'!$A$6:$L$26</definedName>
    <definedName name="Z_E9CB36A1_0B09_4C18_9E00_ABBE68C2DB3F_.wvu.FilterData" localSheetId="1" hidden="1">'ΠΕΠ 2021-2027'!$A$6:$L$26</definedName>
    <definedName name="Z_EA09B75B_8AB8_4EB0_8B4E_6E3EB5E376D6_.wvu.FilterData" localSheetId="1" hidden="1">'ΠΕΠ 2021-2027'!$A$6:$L$26</definedName>
    <definedName name="Z_EA1233DB_2691_442D_8EE3_4DF649299ED3_.wvu.FilterData" localSheetId="1" hidden="1">'ΠΕΠ 2021-2027'!$A$6:$L$26</definedName>
    <definedName name="Z_EA37BE61_8E92_428D_84B6_C018CB48E65B_.wvu.FilterData" localSheetId="1" hidden="1">'ΠΕΠ 2021-2027'!$A$6:$L$26</definedName>
    <definedName name="Z_EA46F4C7_0E0F_4425_8491_C5BA32E1C6A4_.wvu.FilterData" localSheetId="1" hidden="1">'ΠΕΠ 2021-2027'!$A$6:$L$26</definedName>
    <definedName name="Z_EA81105D_80AA_4777_96B4_24A88EE7F7E8_.wvu.FilterData" localSheetId="1" hidden="1">'ΠΕΠ 2021-2027'!$A$6:$L$26</definedName>
    <definedName name="Z_EA9B74BB_061C_4F27_B178_4142E1D9DB20_.wvu.FilterData" localSheetId="1" hidden="1">'ΠΕΠ 2021-2027'!$A$6:$L$26</definedName>
    <definedName name="Z_EAC9F41F_9CBB_46E6_AFF0_89BC9B96628C_.wvu.FilterData" localSheetId="1" hidden="1">'ΠΕΠ 2021-2027'!$A$6:$L$26</definedName>
    <definedName name="Z_EB123CCE_F50F_49D0_81AD_F1FCD34695B8_.wvu.FilterData" localSheetId="1" hidden="1">'ΠΕΠ 2021-2027'!$A$6:$L$26</definedName>
    <definedName name="Z_EB37F943_A2D0_468B_B12A_E98AA8D4F9A9_.wvu.FilterData" localSheetId="1" hidden="1">'ΠΕΠ 2021-2027'!$A$6:$L$26</definedName>
    <definedName name="Z_EC84E8F1_05DF_4A17_9D65_5E9C2CE42626_.wvu.FilterData" localSheetId="1" hidden="1">'ΠΕΠ 2021-2027'!$A$6:$L$26</definedName>
    <definedName name="Z_EC91FCB8_4389_43C3_8F3F_7B8D4CD0D5CE_.wvu.FilterData" localSheetId="1" hidden="1">'ΠΕΠ 2021-2027'!$A$6:$L$26</definedName>
    <definedName name="Z_EC921BD9_F4D0_4B51_AA2D_8DA3180C8F25_.wvu.FilterData" localSheetId="1" hidden="1">'ΠΕΠ 2021-2027'!$A$6:$L$26</definedName>
    <definedName name="Z_ECB9954B_0EA6_44E5_8019_FA97D47B6FD6_.wvu.FilterData" localSheetId="1" hidden="1">'ΠΕΠ 2021-2027'!$A$6:$L$26</definedName>
    <definedName name="Z_ECDFB546_4A4C_4BC1_9BAC_2EB39455032E_.wvu.FilterData" localSheetId="1" hidden="1">'ΠΕΠ 2021-2027'!$A$6:$L$26</definedName>
    <definedName name="Z_ECE91D46_0BD8_4912_9171_2AFBBB6B74C7_.wvu.FilterData" localSheetId="1" hidden="1">'ΠΕΠ 2021-2027'!$A$6:$L$26</definedName>
    <definedName name="Z_ED290DCF_6FB8_4CBC_B2EA_FF874A996D1E_.wvu.FilterData" localSheetId="1" hidden="1">'ΠΕΠ 2021-2027'!$A$6:$L$147</definedName>
    <definedName name="Z_ED58CCBC_183B_432B_ADE6_4175C1D1A08D_.wvu.FilterData" localSheetId="1" hidden="1">'ΠΕΠ 2021-2027'!$A$6:$L$26</definedName>
    <definedName name="Z_ED7E4EF6_2480_4666_A3A7_B42CC017DF30_.wvu.FilterData" localSheetId="1" hidden="1">'ΠΕΠ 2021-2027'!$A$6:$L$26</definedName>
    <definedName name="Z_ED8951FE_85E5_4D48_9102_831D4D2B987A_.wvu.FilterData" localSheetId="1" hidden="1">'ΠΕΠ 2021-2027'!$A$6:$L$147</definedName>
    <definedName name="Z_ED8C720C_13FD_4CFE_B02D_20763E90237A_.wvu.FilterData" localSheetId="1" hidden="1">'ΠΕΠ 2021-2027'!$A$6:$L$26</definedName>
    <definedName name="Z_ED98E33A_F232_492E_90E0_44DC784B1AF8_.wvu.FilterData" localSheetId="1" hidden="1">'ΠΕΠ 2021-2027'!$A$6:$L$26</definedName>
    <definedName name="Z_EDBC5BCE_8F91_4679_92D8_D356CB38A551_.wvu.FilterData" localSheetId="1" hidden="1">'ΠΕΠ 2021-2027'!$A$6:$L$26</definedName>
    <definedName name="Z_EDBC79C7_3FB4_4879_98CC_D2872CC66CD2_.wvu.FilterData" localSheetId="1" hidden="1">'ΠΕΠ 2021-2027'!$A$6:$L$26</definedName>
    <definedName name="Z_EDC8BC24_6878_4A14_BB16_2E02DAE4CDB4_.wvu.FilterData" localSheetId="1" hidden="1">'ΠΕΠ 2021-2027'!$A$6:$L$26</definedName>
    <definedName name="Z_EE2D8CBC_7757_478C_AC0E_5859377EB931_.wvu.FilterData" localSheetId="1" hidden="1">'ΠΕΠ 2021-2027'!$A$6:$L$26</definedName>
    <definedName name="Z_EEF1F311_B9E8_4930_9766_6C2871B02057_.wvu.FilterData" localSheetId="1" hidden="1">'ΠΕΠ 2021-2027'!$A$6:$L$26</definedName>
    <definedName name="Z_EF0738C0_5676_4238_872B_CEFEB04218F5_.wvu.FilterData" localSheetId="1" hidden="1">'ΠΕΠ 2021-2027'!$A$6:$L$26</definedName>
    <definedName name="Z_EF1DCF73_6289_420E_B416_3791349FACD0_.wvu.FilterData" localSheetId="1" hidden="1">'ΠΕΠ 2021-2027'!$A$6:$L$26</definedName>
    <definedName name="Z_EF279C29_CC1F_421C_8F61_83C529C0F5B5_.wvu.FilterData" localSheetId="1" hidden="1">'ΠΕΠ 2021-2027'!$A$6:$L$147</definedName>
    <definedName name="Z_EF59EB75_BC03_4099_896A_8415614A92BC_.wvu.FilterData" localSheetId="1" hidden="1">'ΠΕΠ 2021-2027'!$A$6:$L$26</definedName>
    <definedName name="Z_EF9563C6_30BD_4BF0_AAB8_5DF301BDA33D_.wvu.FilterData" localSheetId="1" hidden="1">'ΠΕΠ 2021-2027'!$A$6:$L$147</definedName>
    <definedName name="Z_EF9563C6_30BD_4BF0_AAB8_5DF301BDA33D_.wvu.PrintArea" localSheetId="1" hidden="1">'ΠΕΠ 2021-2027'!$A$8:$L$147</definedName>
    <definedName name="Z_EF9563C6_30BD_4BF0_AAB8_5DF301BDA33D_.wvu.PrintTitles" localSheetId="1" hidden="1">'ΠΕΠ 2021-2027'!$1:$6</definedName>
    <definedName name="Z_F08B43DB_ACC4_4488_BB7A_6CFAE7727DDA_.wvu.FilterData" localSheetId="1" hidden="1">'ΠΕΠ 2021-2027'!$A$6:$L$147</definedName>
    <definedName name="Z_F0A533C3_5890_445E_ACF7_A45B653870A4_.wvu.FilterData" localSheetId="1" hidden="1">'ΠΕΠ 2021-2027'!$A$6:$L$26</definedName>
    <definedName name="Z_F0B42107_72A4_4BD7_8BAF_E47BB557477F_.wvu.FilterData" localSheetId="1" hidden="1">'ΠΕΠ 2021-2027'!$A$6:$L$26</definedName>
    <definedName name="Z_F0CF8004_C1E6_491A_98D6_2AF5DE2C9702_.wvu.FilterData" localSheetId="1" hidden="1">'ΠΕΠ 2021-2027'!$A$6:$L$26</definedName>
    <definedName name="Z_F0FAF226_EA99_4995_86CF_F492EB6FAAD0_.wvu.FilterData" localSheetId="1" hidden="1">'ΠΕΠ 2021-2027'!$A$6:$L$26</definedName>
    <definedName name="Z_F103D957_C745_4197_9676_9D8B5451434E_.wvu.FilterData" localSheetId="1" hidden="1">'ΠΕΠ 2021-2027'!$A$6:$L$26</definedName>
    <definedName name="Z_F1F88A28_FFF1_49DF_B3B9_9C707673B890_.wvu.FilterData" localSheetId="1" hidden="1">'ΠΕΠ 2021-2027'!$A$6:$L$26</definedName>
    <definedName name="Z_F24B34EB_B121_420E_B006_4030891F4B81_.wvu.FilterData" localSheetId="1" hidden="1">'ΠΕΠ 2021-2027'!$A$6:$L$26</definedName>
    <definedName name="Z_F26A754B_2930_48B7_96D5_65BCF992CB65_.wvu.FilterData" localSheetId="1" hidden="1">'ΠΕΠ 2021-2027'!$A$6:$L$147</definedName>
    <definedName name="Z_F27BD4B9_1721_4F0C_8ABA_D694C7B92767_.wvu.FilterData" localSheetId="1" hidden="1">'ΠΕΠ 2021-2027'!$A$6:$L$147</definedName>
    <definedName name="Z_F2C5AD1E_BEA9_473E_BA83_B7AA8A854019_.wvu.FilterData" localSheetId="1" hidden="1">'ΠΕΠ 2021-2027'!$A$6:$L$26</definedName>
    <definedName name="Z_F2CC51D0_DE63_4427_A350_DE501D95FFB0_.wvu.FilterData" localSheetId="1" hidden="1">'ΠΕΠ 2021-2027'!$A$6:$L$26</definedName>
    <definedName name="Z_F2D323FC_F0A0_4772_83AA_89F1B6BE157F_.wvu.FilterData" localSheetId="1" hidden="1">'ΠΕΠ 2021-2027'!$A$6:$L$26</definedName>
    <definedName name="Z_F2D4B5DE_5AFD_4301_8797_8FC5C42664AE_.wvu.FilterData" localSheetId="1" hidden="1">'ΠΕΠ 2021-2027'!$A$6:$L$26</definedName>
    <definedName name="Z_F328E68E_31C2_4B9B_826D_4DF27B11ABCB_.wvu.FilterData" localSheetId="1" hidden="1">'ΠΕΠ 2021-2027'!$A$6:$L$147</definedName>
    <definedName name="Z_F32F8F56_E4B6_4D40_ABFF_CAC92BF14BBB_.wvu.FilterData" localSheetId="1" hidden="1">'ΠΕΠ 2021-2027'!$A$6:$L$26</definedName>
    <definedName name="Z_F3351286_4C01_4AEB_9261_1CDC6B692B8E_.wvu.FilterData" localSheetId="1" hidden="1">'ΠΕΠ 2021-2027'!$A$6:$L$147</definedName>
    <definedName name="Z_F3372179_7E9E_4087_8EB1_F434ED7A254B_.wvu.FilterData" localSheetId="1" hidden="1">'ΠΕΠ 2021-2027'!$A$6:$L$26</definedName>
    <definedName name="Z_F33987E2_1DD8_406D_9E26_11F8E8A83B89_.wvu.FilterData" localSheetId="1" hidden="1">'ΠΕΠ 2021-2027'!$A$6:$L$26</definedName>
    <definedName name="Z_F376B8AD_6D65_4994_A779_1B1CA1485CFA_.wvu.FilterData" localSheetId="1" hidden="1">'ΠΕΠ 2021-2027'!$A$6:$L$26</definedName>
    <definedName name="Z_F395DC6C_EC4B_49CF_B138_F385AA2B6A7C_.wvu.FilterData" localSheetId="1" hidden="1">'ΠΕΠ 2021-2027'!$A$6:$L$26</definedName>
    <definedName name="Z_F3DE2A8A_50E3_4F41_8998_2DCBABE14C54_.wvu.FilterData" localSheetId="1" hidden="1">'ΠΕΠ 2021-2027'!$A$6:$L$26</definedName>
    <definedName name="Z_F40C6A31_BF64_47D9_B758_560DEA579D42_.wvu.FilterData" localSheetId="1" hidden="1">'ΠΕΠ 2021-2027'!$A$6:$L$26</definedName>
    <definedName name="Z_F41535E8_3A28_4860_993A_F241878F65B3_.wvu.FilterData" localSheetId="1" hidden="1">'ΠΕΠ 2021-2027'!$A$6:$L$26</definedName>
    <definedName name="Z_F42081E9_189E_4D0C_8D6E_201D7178F927_.wvu.FilterData" localSheetId="1" hidden="1">'ΠΕΠ 2021-2027'!$A$6:$L$26</definedName>
    <definedName name="Z_F532883B_AF03_4D0D_9AED_78FD6FB264FD_.wvu.FilterData" localSheetId="1" hidden="1">'ΠΕΠ 2021-2027'!$A$6:$L$26</definedName>
    <definedName name="Z_F53F6995_5E79_4631_AD0D_FE6A8F869E07_.wvu.FilterData" localSheetId="1" hidden="1">'ΠΕΠ 2021-2027'!$A$6:$L$26</definedName>
    <definedName name="Z_F554BEFB_353C_432F_ADE8_ACE2FC3DE2CF_.wvu.FilterData" localSheetId="1" hidden="1">'ΠΕΠ 2021-2027'!$A$6:$L$26</definedName>
    <definedName name="Z_F5760C87_15C2_43BD_9DDB_65FA2B9FF2A5_.wvu.FilterData" localSheetId="1" hidden="1">'ΠΕΠ 2021-2027'!$A$6:$L$147</definedName>
    <definedName name="Z_F579D607_B7E9_4BE7_91DA_AD76474AFBBE_.wvu.FilterData" localSheetId="1" hidden="1">'ΠΕΠ 2021-2027'!$A$6:$L$26</definedName>
    <definedName name="Z_F5BDF62A_1BE7_401A_AF2F_F16419A326D2_.wvu.FilterData" localSheetId="1" hidden="1">'ΠΕΠ 2021-2027'!$A$6:$L$26</definedName>
    <definedName name="Z_F61225C5_95BB_4797_B24C_474849F14E58_.wvu.FilterData" localSheetId="1" hidden="1">'ΠΕΠ 2021-2027'!$A$6:$L$26</definedName>
    <definedName name="Z_F6177C99_E3A7_4614_BDE2_5C02B65E78CC_.wvu.FilterData" localSheetId="1" hidden="1">'ΠΕΠ 2021-2027'!$A$6:$L$26</definedName>
    <definedName name="Z_F6708BE3_BE5C_490D_BCEC_479D81BBEE76_.wvu.FilterData" localSheetId="1" hidden="1">'ΠΕΠ 2021-2027'!$A$6:$L$26</definedName>
    <definedName name="Z_F67D51D1_1C1F_43E4_9330_7F7EE4C6BED1_.wvu.FilterData" localSheetId="1" hidden="1">'ΠΕΠ 2021-2027'!$A$6:$L$26</definedName>
    <definedName name="Z_F6887F62_CC87_46FB_820F_8FEAAC8FB805_.wvu.FilterData" localSheetId="1" hidden="1">'ΠΕΠ 2021-2027'!$A$6:$L$26</definedName>
    <definedName name="Z_F6AA6D04_76B8_4B4A_827B_00F81BAC76B2_.wvu.FilterData" localSheetId="1" hidden="1">'ΠΕΠ 2021-2027'!$A$6:$L$26</definedName>
    <definedName name="Z_F6FD8013_3205_491A_9A07_5C6893DD52C8_.wvu.FilterData" localSheetId="1" hidden="1">'ΠΕΠ 2021-2027'!$A$6:$L$26</definedName>
    <definedName name="Z_F70DBC1A_DA75_4805_BE6E_D1B0A1A42400_.wvu.FilterData" localSheetId="1" hidden="1">'ΠΕΠ 2021-2027'!$A$6:$L$147</definedName>
    <definedName name="Z_F71AAA8A_E1AC_4B7A_89AD_712D415AE060_.wvu.FilterData" localSheetId="1" hidden="1">'ΠΕΠ 2021-2027'!$A$6:$L$147</definedName>
    <definedName name="Z_F7208FFE_8F12_48EF_A795_ECA5D5458DCE_.wvu.FilterData" localSheetId="1" hidden="1">'ΠΕΠ 2021-2027'!$A$6:$L$147</definedName>
    <definedName name="Z_F72D1214_85CD_4F8E_9A59_06733E74D595_.wvu.FilterData" localSheetId="1" hidden="1">'ΠΕΠ 2021-2027'!$A$6:$L$26</definedName>
    <definedName name="Z_F77F7B3D_AF82_4BC1_BC88_B637A893C2A0_.wvu.FilterData" localSheetId="1" hidden="1">'ΠΕΠ 2021-2027'!$A$6:$L$26</definedName>
    <definedName name="Z_F7A18A83_14ED_438A_A2C7_4994EFA71FAC_.wvu.FilterData" localSheetId="1" hidden="1">'ΠΕΠ 2021-2027'!$A$6:$L$26</definedName>
    <definedName name="Z_F7E849BE_4A71_4A28_80A4_09182850A6F6_.wvu.FilterData" localSheetId="1" hidden="1">'ΠΕΠ 2021-2027'!$A$6:$L$26</definedName>
    <definedName name="Z_F83A2134_305C_48B8_AA70_04658B76A87A_.wvu.FilterData" localSheetId="1" hidden="1">'ΠΕΠ 2021-2027'!$A$6:$L$26</definedName>
    <definedName name="Z_F86CB2B4_AC4D_4DD7_A019_C65A75A2CAB5_.wvu.FilterData" localSheetId="1" hidden="1">'ΠΕΠ 2021-2027'!$A$6:$L$26</definedName>
    <definedName name="Z_F86E21CC_A146_4C7F_9705_FE638F7E8354_.wvu.FilterData" localSheetId="1" hidden="1">'ΠΕΠ 2021-2027'!$A$6:$L$26</definedName>
    <definedName name="Z_F8DCD01B_D916_4C6F_9B39_A72B34DB0D21_.wvu.FilterData" localSheetId="1" hidden="1">'ΠΕΠ 2021-2027'!$A$6:$L$26</definedName>
    <definedName name="Z_F8F4AC62_BE97_4693_BF97_A1C6FCF2AEC5_.wvu.FilterData" localSheetId="1" hidden="1">'ΠΕΠ 2021-2027'!$A$6:$L$26</definedName>
    <definedName name="Z_F93356CA_682C_431E_B19C_125E602A3126_.wvu.FilterData" localSheetId="1" hidden="1">'ΠΕΠ 2021-2027'!$A$6:$L$26</definedName>
    <definedName name="Z_F94FFA80_488A_48BA_86F0_687FD60DFA0F_.wvu.FilterData" localSheetId="1" hidden="1">'ΠΕΠ 2021-2027'!$A$6:$L$26</definedName>
    <definedName name="Z_F9702BC0_62F0_49AE_900A_99D347EC968B_.wvu.FilterData" localSheetId="1" hidden="1">'ΠΕΠ 2021-2027'!$A$6:$L$26</definedName>
    <definedName name="Z_F9E03ABD_59C1_4DCF_89E7_583B54C413A5_.wvu.FilterData" localSheetId="1" hidden="1">'ΠΕΠ 2021-2027'!$A$6:$L$26</definedName>
    <definedName name="Z_F9EF3589_2590_4ACA_8127_E26EE6929984_.wvu.FilterData" localSheetId="1" hidden="1">'ΠΕΠ 2021-2027'!$A$6:$L$26</definedName>
    <definedName name="Z_F9F8480D_8F57_464A_962E_2E88307B3DEF_.wvu.FilterData" localSheetId="1" hidden="1">'ΠΕΠ 2021-2027'!$A$6:$L$26</definedName>
    <definedName name="Z_FA643546_77B6_45B1_B917_E07CDE9FB644_.wvu.FilterData" localSheetId="1" hidden="1">'ΠΕΠ 2021-2027'!$A$6:$L$26</definedName>
    <definedName name="Z_FAF70CDC_5D86_4B58_B9BB_FDCF34518CCE_.wvu.FilterData" localSheetId="1" hidden="1">'ΠΕΠ 2021-2027'!$A$6:$L$26</definedName>
    <definedName name="Z_FB207A30_EC5D_4BDE_9920_A137F1385032_.wvu.FilterData" localSheetId="1" hidden="1">'ΠΕΠ 2021-2027'!$A$6:$L$26</definedName>
    <definedName name="Z_FB813273_E6A7_4F55_9020_D49EAD6F0934_.wvu.FilterData" localSheetId="1" hidden="1">'ΠΕΠ 2021-2027'!$A$6:$L$26</definedName>
    <definedName name="Z_FB906C65_E09A_44AE_BAFF_E9EFEB321851_.wvu.FilterData" localSheetId="1" hidden="1">'ΠΕΠ 2021-2027'!$A$6:$L$26</definedName>
    <definedName name="Z_FB96AEFF_2F51_4B15_844B_09D0C83077BF_.wvu.FilterData" localSheetId="1" hidden="1">'ΠΕΠ 2021-2027'!$A$6:$L$147</definedName>
    <definedName name="Z_FBF23EF9_A639_4FFE_9188_0F70AAB7DCB9_.wvu.FilterData" localSheetId="1" hidden="1">'ΠΕΠ 2021-2027'!$A$6:$L$26</definedName>
    <definedName name="Z_FC329384_6FA0_40B8_868E_164E3E4E0E9F_.wvu.FilterData" localSheetId="1" hidden="1">'ΠΕΠ 2021-2027'!$A$6:$L$26</definedName>
    <definedName name="Z_FC70A80C_374A_4F20_9EEB_A62B9D5194C8_.wvu.FilterData" localSheetId="1" hidden="1">'ΠΕΠ 2021-2027'!$A$6:$L$147</definedName>
    <definedName name="Z_FC7C4F0C_C64A_433E_96C4_19663A621FCD_.wvu.FilterData" localSheetId="1" hidden="1">'ΠΕΠ 2021-2027'!$A$6:$L$26</definedName>
    <definedName name="Z_FC8E03EC_F020_4417_A22D_232CBE1711ED_.wvu.FilterData" localSheetId="1" hidden="1">'ΠΕΠ 2021-2027'!$A$6:$L$26</definedName>
    <definedName name="Z_FC8FA15E_4168_487E_8DDA_2CACFD8DB3E7_.wvu.FilterData" localSheetId="1" hidden="1">'ΠΕΠ 2021-2027'!$A$6:$L$147</definedName>
    <definedName name="Z_FCCFDC34_54EC_41FE_9367_E872D9CA70CA_.wvu.FilterData" localSheetId="1" hidden="1">'ΠΕΠ 2021-2027'!$A$6:$L$26</definedName>
    <definedName name="Z_FCDBB49A_1AD9_4F44_B847_94528A45FDF9_.wvu.FilterData" localSheetId="1" hidden="1">'ΠΕΠ 2021-2027'!$A$6:$L$26</definedName>
    <definedName name="Z_FD33EDD5_CD81_495B_AFAC_070E12316309_.wvu.FilterData" localSheetId="1" hidden="1">'ΠΕΠ 2021-2027'!$A$6:$L$26</definedName>
    <definedName name="Z_FD886005_007C_4008_B40E_05825E41BB5B_.wvu.FilterData" localSheetId="1" hidden="1">'ΠΕΠ 2021-2027'!$A$6:$L$26</definedName>
    <definedName name="Z_FD8FFCE6_F241_498C_93AF_3D56F8473E02_.wvu.FilterData" localSheetId="1" hidden="1">'ΠΕΠ 2021-2027'!$A$6:$L$26</definedName>
    <definedName name="Z_FDC3EC62_B358_4533_A6BE_7C0F60FDB6B9_.wvu.FilterData" localSheetId="1" hidden="1">'ΠΕΠ 2021-2027'!$A$6:$L$147</definedName>
    <definedName name="Z_FDC3EC62_B358_4533_A6BE_7C0F60FDB6B9_.wvu.PrintArea" localSheetId="1" hidden="1">'ΠΕΠ 2021-2027'!$A$8:$L$147</definedName>
    <definedName name="Z_FDC3EC62_B358_4533_A6BE_7C0F60FDB6B9_.wvu.PrintTitles" localSheetId="1" hidden="1">'ΠΕΠ 2021-2027'!$1:$6</definedName>
    <definedName name="Z_FDCF0D80_5943_4E44_B603_57D8022042CC_.wvu.FilterData" localSheetId="1" hidden="1">'ΠΕΠ 2021-2027'!$A$6:$L$26</definedName>
    <definedName name="Z_FDCFF169_403D_4F62_BCC9_FFFB2ADB2E0F_.wvu.FilterData" localSheetId="1" hidden="1">'ΠΕΠ 2021-2027'!$A$6:$L$147</definedName>
    <definedName name="Z_FDD563B4_A5A6_498B_8DD1_E298415A54AA_.wvu.FilterData" localSheetId="1" hidden="1">'ΠΕΠ 2021-2027'!$A$6:$L$26</definedName>
    <definedName name="Z_FE0D62DD_DB96_4AFB_81FF_0F078E171062_.wvu.FilterData" localSheetId="1" hidden="1">'ΠΕΠ 2021-2027'!$A$6:$L$26</definedName>
    <definedName name="Z_FE190578_74AE_4E17_8A73_3F6B7AAD7E87_.wvu.FilterData" localSheetId="1" hidden="1">'ΠΕΠ 2021-2027'!$A$6:$L$26</definedName>
    <definedName name="Z_FE50C172_AD36_49BA_ACAC_EB19845ABBDE_.wvu.FilterData" localSheetId="1" hidden="1">'ΠΕΠ 2021-2027'!$A$6:$L$26</definedName>
    <definedName name="Z_FEB90A3B_83A5_4B6B_8F52_65802662F274_.wvu.FilterData" localSheetId="1" hidden="1">'ΠΕΠ 2021-2027'!$A$6:$L$26</definedName>
    <definedName name="Z_FF13DC04_2AAF_4265_A252_070E1A37BF39_.wvu.FilterData" localSheetId="1" hidden="1">'ΠΕΠ 2021-2027'!$A$6:$L$26</definedName>
    <definedName name="Z_FF751699_42F0_4333_B05F_3C911D147CBC_.wvu.FilterData" localSheetId="1" hidden="1">'ΠΕΠ 2021-2027'!$A$6:$L$26</definedName>
    <definedName name="Z_FFE7F2FF_F9BF_45CC_BD68_D1D0E2172457_.wvu.FilterData" localSheetId="1" hidden="1">'ΠΕΠ 2021-2027'!$A$6:$L$26</definedName>
  </definedNames>
  <calcPr calcId="191028"/>
  <customWorkbookViews>
    <customWorkbookView name="miguser - Προσωπική προβολή" guid="{3EB6DC9C-F5B2-47FE-84E7-A990AB1F6B04}" mergeInterval="0" personalView="1" maximized="1" xWindow="-8" yWindow="-8" windowWidth="1936" windowHeight="1056" activeSheetId="1"/>
    <customWorkbookView name="ΒΟΥΤΣΙΝΟΣ ΑΝΤΩΝΗΣ - Προσωπική προβολή" guid="{3454866D-D04E-453C-B90F-6795BDF5D376}" mergeInterval="0" personalView="1" maximized="1" xWindow="-8" yWindow="-8" windowWidth="1936" windowHeight="1056" activeSheetId="1"/>
    <customWorkbookView name="ΓΙΑΛΟΓΛΟΥ ΑΝΔΡΕΑΣ - Προσωπική προβολή" guid="{7851A10E-6185-48C6-8ECE-4AF97DBAFCD8}" mergeInterval="0" personalView="1" maximized="1" xWindow="1912" yWindow="-8" windowWidth="1296" windowHeight="1000" activeSheetId="1"/>
    <customWorkbookView name="ΣΑΚΕΛΛΑΡΙΟΥ ΕΛΛΗ - Προσωπική προβολή" guid="{EF9563C6-30BD-4BF0-AAB8-5DF301BDA33D}" mergeInterval="0" personalView="1" maximized="1" xWindow="-8" yWindow="-8" windowWidth="1936" windowHeight="1056" activeSheetId="1"/>
    <customWorkbookView name="ΜΑΡΚΑΚΗΣ ΡΕΝΟΣ - Προσωπική προβολή" guid="{018C5D39-71D1-49E2-B104-00382FBF8B66}" mergeInterval="0" personalView="1" maximized="1" xWindow="-8" yWindow="-8" windowWidth="1936" windowHeight="1056" activeSheetId="1"/>
    <customWorkbookView name="ΜΥΤΣΚΙΔΟΥ ΛΙΑ - Προσωπική προβολή" guid="{67DA4931-4D92-4E21-A0E9-B4384160DB29}" mergeInterval="0" personalView="1" maximized="1" xWindow="-8" yWindow="-8" windowWidth="1936" windowHeight="1056" activeSheetId="1"/>
    <customWorkbookView name="ΓΕΩΡΓΙΑ ΣΚΟΚΑΚΗ - Προσωπική προβολή" guid="{BE0CDA78-86D9-4E48-91F2-0EE2376471FE}" mergeInterval="0" personalView="1" maximized="1" windowWidth="1276" windowHeight="679" activeSheetId="1"/>
    <customWorkbookView name="ΑΝΔΡΟΝΙΚΟΣ ΓΡΗΓΟΡΗΣ - Προσωπική προβολή" guid="{DA5801EE-2817-43AC-9511-CC04116D984F}" mergeInterval="0" personalView="1" maximized="1" windowWidth="1764" windowHeight="742" activeSheetId="1"/>
    <customWorkbookView name="ΑΡΑΓΙΑΝΝΗΣ ΒΑΓΓΕΛΗΣ - Προσωπική προβολή" guid="{8B685A25-FB09-46A1-89DE-856820EB193F}" mergeInterval="0" personalView="1" maximized="1" windowWidth="971" windowHeight="632" activeSheetId="1"/>
    <customWorkbookView name="ΓΑΜΒΡΕΛΛΗ ΑΝΑΣΤΑΣΙΑ - Προσωπική προβολή" guid="{383C5B77-CEB3-435B-8F76-AA322BE4DCBE}" mergeInterval="0" personalView="1" maximized="1" windowWidth="1241" windowHeight="716" activeSheetId="1"/>
    <customWorkbookView name="ΠΑΠΑΝΙΚΟΛΑΟΥ ΦΩΤΕΙΝΗ - Προσωπική προβολή" guid="{0818F90D-30F3-43F9-B61E-A6578B63C564}" mergeInterval="0" personalView="1" maximized="1" windowWidth="1225" windowHeight="778" activeSheetId="1"/>
    <customWorkbookView name="ΑΔΑΜΟΠΟΥΛΟΥ ΑΓΑΠΗ - Προσωπική προβολή" guid="{982E226A-4C38-4110-9B96-FBFA080EEB72}" mergeInterval="0" personalView="1" maximized="1" windowWidth="1280" windowHeight="838" activeSheetId="1"/>
    <customWorkbookView name="a dm - Προσωπική προβολή" guid="{7AE89CBB-29B7-4983-B98C-BBD3DF684329}" mergeInterval="0" personalView="1" maximized="1" windowWidth="1139" windowHeight="427" activeSheetId="1"/>
    <customWorkbookView name="ΑΡΓΥΡΟΠΟΥΛΟΥ ΛΟΥΚΙΑ - Προσωπική προβολή" guid="{DFDDE52F-BE25-4A20-AA21-592EF5B63608}" mergeInterval="0" personalView="1" maximized="1" windowWidth="1916" windowHeight="855" activeSheetId="1"/>
    <customWorkbookView name="ΣΙΓΑΛΑΣ MANΩΛΗΣ - Προσωπική προβολή" guid="{30EFFE64-05A7-4F3E-AD35-746088C658E6}" mergeInterval="0" personalView="1" maximized="1" windowWidth="1220" windowHeight="661" activeSheetId="1"/>
    <customWorkbookView name="ΒΕΛΛΙΟΣ ΛΕΩΝΙΔΑΣ - Προσωπική προβολή" guid="{491969B3-0EFF-4DC4-A875-F7604C0814DE}" mergeInterval="0" personalView="1" maximized="1" windowWidth="1120" windowHeight="781" activeSheetId="1"/>
    <customWorkbookView name="ΜΑΡΑΓΚΟΥ ΑΝΔΡΙΑΝΗ - Προσωπική προβολή" guid="{80A7B635-24BC-4B6F-95F9-4DAFFBA04752}" mergeInterval="0" personalView="1" maximized="1" windowWidth="1276" windowHeight="799" activeSheetId="1"/>
    <customWorkbookView name=". - Προσωπική προβολή" guid="{A591B4DA-B4B3-406F-B9A6-4103B2239BB0}" mergeInterval="0" personalView="1" xWindow="14" yWindow="32" windowWidth="1231" windowHeight="699" activeSheetId="1"/>
    <customWorkbookView name="ΧΑΤΖΗΓΡΗΓΟΡΙΟΥ ΠΑΥΛΟΣ - Personal View" guid="{FDC3EC62-B358-4533-A6BE-7C0F60FDB6B9}" mergeInterval="0" personalView="1" maximized="1" xWindow="-8" yWindow="-8" windowWidth="1936" windowHeight="1056" activeSheetId="1"/>
    <customWorkbookView name="ΠΑΠΑΧΑΡΑΛΑΜΠΟΥΣ ΛΟΥΚΑΣ - Προσωπική προβολή" guid="{0B93B359-179A-42EE-9C3B-C1B5078E6430}" mergeInterval="0" personalView="1" maximized="1" xWindow="-8" yWindow="-8" windowWidth="1936" windowHeight="1056" activeSheetId="1"/>
    <customWorkbookView name="ΓΙΑΛΟΓΛΟΥ  ΑΝΔΡΕΑΣ - Προσωπική προβολή" guid="{C0755A22-2CA2-4762-90F4-6F69D346F28D}" mergeInterval="0" personalView="1" maximized="1" xWindow="-8" yWindow="-8" windowWidth="1936" windowHeight="1056" activeSheetId="1"/>
    <customWorkbookView name="ΓΟΥΛΑΝΔΡΗΣ ΓΙΑΝΝΗΣ - Προσωπική προβολή" guid="{C367CF3B-A67F-4906-B8DE-1C96F095182F}" mergeInterval="0" personalView="1" maximized="1" xWindow="-8" yWindow="-8" windowWidth="1936" windowHeight="1056" activeSheetId="1"/>
    <customWorkbookView name="ΠΑΛΑΙΟΛΟΓΟΥ AΓΓΕΛΙΚΗ - Προσωπική προβολή" guid="{CE7D661D-8B21-4686-92D3-25C2476022A5}" mergeInterval="0" personalView="1" maximized="1" xWindow="-8" yWindow="-8" windowWidth="1616" windowHeight="876" activeSheetId="1"/>
    <customWorkbookView name="ΧΑΤΖΗΓΡΗΓΟΡΙΟΥ ΠΑΥΛΟΣ - Προσωπική προβολή" guid="{37A8FF25-5810-44B0-80F8-925E8099AF96}" mergeInterval="0" personalView="1" maximized="1" xWindow="-8" yWindow="-8" windowWidth="1936" windowHeight="1056" activeSheetId="1"/>
    <customWorkbookView name="ΣΥΝΟΔΙΝΟΣ ΝΙΚΟΣ - Προσωπική προβολή" guid="{12D8D113-31CE-49A2-BCBE-0E7A7ABE45D2}" mergeInterval="0" personalView="1" maximized="1" xWindow="-8" yWindow="-8" windowWidth="1296" windowHeight="1000" activeSheetId="1"/>
    <customWorkbookView name="ΧΑΤΖΗΧΡΗΣΤΟΣ ΔΗΜΗΤΡΗΣ - Προσωπική προβολή" guid="{8F6F9C37-668F-43C4-9F54-716DE1129842}" mergeInterval="0" personalView="1" maximized="1" xWindow="1912" yWindow="-8" windowWidth="1296" windowHeight="1000" activeSheetId="1"/>
    <customWorkbookView name="ΜΠΙΣΤΗΣ ΑΛΕΞΑΝΔΡΟΣ - Προσωπική προβολή" guid="{5FFF4119-4B5C-4178-B1BF-DB171D63E921}" mergeInterval="0" personalView="1" maximized="1" xWindow="-8" yWindow="-8" windowWidth="1936" windowHeight="1048" activeSheetId="1"/>
    <customWorkbookView name="ΕΥΣΤΡΑΤΙΟΣ ΜΙΧΑΗΛ - Προσωπική προβολή" guid="{6A1EBEB7-81F8-4B9D-814C-47C83E54FB12}" mergeInterval="0" personalView="1" maximized="1" xWindow="-8" yWindow="-8" windowWidth="1936" windowHeight="1056" activeSheetId="1"/>
    <customWorkbookView name="ΚΑΡΟΥΣΗ ΠΑΝΑΓΙΩΤΑ - Προσωπική προβολή" guid="{CE0BD460-9A4C-4D60-9A97-F7341162F644}" mergeInterval="0" personalView="1" maximized="1" xWindow="-8" yWindow="-8" windowWidth="1936" windowHeight="1056" activeSheetId="1"/>
    <customWorkbookView name="ΣΚΟΚΑΚΗ ΓΕΩΡΓΙΑ - Προσωπική προβολή" guid="{86EF96BE-95D5-43DD-8397-CA36F2231B5C}" mergeInterval="0" personalView="1" maximized="1" xWindow="1912" yWindow="-8" windowWidth="1936" windowHeight="1056" activeSheetId="1"/>
    <customWorkbookView name="ΒΕΛΟΥΔΟΣ ΜΑΝΘΟΣ - Προσωπική προβολή" guid="{A7C61047-E661-4A62-A694-923E381596A0}" mergeInterval="0" personalView="1" maximized="1" xWindow="-8" yWindow="-8" windowWidth="1936" windowHeight="1056" activeSheetId="1"/>
    <customWorkbookView name="ΚΥΡΙΑΝΑΚΗΣ ΑΛΕΚΟΣ - Προσωπική προβολή" guid="{40407E69-3714-4438-865D-D96C0D58522E}" mergeInterval="0" personalView="1" maximized="1" xWindow="-8" yWindow="-8" windowWidth="1936" windowHeight="1056" activeSheetId="1"/>
    <customWorkbookView name="ΠΡΙΝΤΕΖΗ ΚΑΝΤΙΑ - Προσωπική προβολή" guid="{0E7E0B34-1ABD-4ABF-85EA-BE1FE57F29C5}"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1" l="1"/>
  <c r="J59" i="1"/>
  <c r="I59" i="1"/>
  <c r="J40" i="1"/>
  <c r="I40" i="1"/>
  <c r="J87" i="1"/>
  <c r="I87" i="1"/>
  <c r="J42" i="1" l="1"/>
  <c r="I42" i="1"/>
  <c r="J9" i="1"/>
  <c r="H9" i="1"/>
  <c r="J38" i="1" l="1"/>
  <c r="I38" i="1"/>
  <c r="J115" i="1"/>
  <c r="I115" i="1"/>
  <c r="H141" i="1"/>
  <c r="G141" i="1"/>
  <c r="H137" i="1"/>
  <c r="G137" i="1"/>
  <c r="H139" i="1"/>
  <c r="G139" i="1"/>
  <c r="H41" i="1" l="1"/>
  <c r="H48" i="1"/>
  <c r="G48" i="1"/>
  <c r="I82" i="1"/>
  <c r="J82" i="1"/>
  <c r="J117" i="1" l="1"/>
  <c r="I117" i="1"/>
  <c r="J121" i="1"/>
  <c r="I121" i="1"/>
  <c r="J11" i="1" l="1"/>
  <c r="I11" i="1"/>
  <c r="J138" i="1"/>
  <c r="I138" i="1"/>
  <c r="H145" i="1"/>
  <c r="G145" i="1"/>
  <c r="J145" i="1"/>
  <c r="I145" i="1"/>
  <c r="J84" i="1"/>
  <c r="I84" i="1"/>
  <c r="J119" i="1" l="1"/>
  <c r="I119" i="1"/>
  <c r="J140" i="1"/>
  <c r="I140" i="1"/>
  <c r="J75" i="1"/>
  <c r="I75" i="1"/>
  <c r="J109" i="1"/>
  <c r="I109" i="1"/>
  <c r="J50" i="1"/>
  <c r="I50" i="1"/>
  <c r="J23" i="1"/>
  <c r="I23" i="1"/>
  <c r="J85" i="1" l="1"/>
  <c r="I85" i="1"/>
  <c r="J123" i="1"/>
  <c r="I123" i="1"/>
  <c r="J134" i="1"/>
  <c r="I134" i="1"/>
  <c r="J120" i="1"/>
  <c r="I120" i="1"/>
  <c r="H22" i="1"/>
  <c r="J106" i="1"/>
  <c r="I106" i="1"/>
  <c r="J142" i="1"/>
  <c r="I142" i="1"/>
  <c r="J137" i="1"/>
  <c r="I137" i="1"/>
  <c r="J139" i="1"/>
  <c r="I139" i="1"/>
  <c r="J132" i="1"/>
  <c r="I132" i="1"/>
  <c r="J72" i="1"/>
  <c r="I72" i="1"/>
  <c r="H26" i="1"/>
  <c r="G26" i="1"/>
  <c r="G132" i="1"/>
  <c r="H87" i="1"/>
  <c r="G87" i="1"/>
  <c r="H42" i="1" l="1"/>
  <c r="G42" i="1"/>
  <c r="J122" i="1"/>
  <c r="I122" i="1"/>
  <c r="G22" i="1"/>
  <c r="H82" i="1"/>
  <c r="G82" i="1"/>
  <c r="G130" i="1"/>
  <c r="F131" i="1"/>
  <c r="G131" i="1"/>
  <c r="J41" i="1"/>
  <c r="I41" i="1"/>
  <c r="J107" i="1"/>
  <c r="I107" i="1"/>
  <c r="H18" i="1"/>
  <c r="G18" i="1"/>
  <c r="H30" i="1"/>
  <c r="G30" i="1"/>
  <c r="J83" i="1"/>
  <c r="I83" i="1"/>
  <c r="J60" i="1"/>
  <c r="I60" i="1"/>
  <c r="J74" i="1"/>
  <c r="I74" i="1"/>
  <c r="J62" i="1"/>
  <c r="I62" i="1"/>
  <c r="J27" i="1"/>
  <c r="I27" i="1"/>
  <c r="J108" i="1"/>
  <c r="I108" i="1"/>
  <c r="J143" i="1"/>
  <c r="I143" i="1"/>
  <c r="J146" i="1"/>
  <c r="I146" i="1"/>
  <c r="J105" i="1"/>
  <c r="I105" i="1"/>
  <c r="H40" i="1"/>
  <c r="G40" i="1"/>
  <c r="J28" i="1"/>
  <c r="I28" i="1"/>
  <c r="I45" i="1"/>
  <c r="H45" i="1"/>
  <c r="G45" i="1"/>
  <c r="H27" i="1" l="1"/>
  <c r="G27" i="1"/>
  <c r="J63" i="1" l="1"/>
  <c r="I63" i="1"/>
  <c r="H58" i="1"/>
  <c r="G58" i="1"/>
  <c r="H7" i="1" l="1"/>
  <c r="G7" i="1"/>
  <c r="H72" i="1"/>
  <c r="G72" i="1"/>
  <c r="H21" i="1"/>
  <c r="G21" i="1"/>
  <c r="J13" i="1"/>
  <c r="I13" i="1"/>
  <c r="H63" i="1" l="1"/>
  <c r="G63" i="1"/>
  <c r="H74" i="1"/>
  <c r="G74" i="1"/>
  <c r="H11" i="1" l="1"/>
  <c r="G11" i="1"/>
  <c r="G83" i="1" l="1"/>
  <c r="J127" i="1"/>
  <c r="I127" i="1"/>
  <c r="J126" i="1"/>
  <c r="I126" i="1"/>
  <c r="H75" i="1"/>
  <c r="G75" i="1"/>
  <c r="F27" i="1"/>
  <c r="H62" i="1"/>
  <c r="G62" i="1"/>
  <c r="J32" i="1" l="1"/>
  <c r="I32" i="1"/>
  <c r="J31" i="1"/>
  <c r="I31" i="1"/>
  <c r="H123" i="1" l="1"/>
  <c r="G123" i="1"/>
  <c r="H132" i="1" l="1"/>
  <c r="J39" i="1" l="1"/>
  <c r="I39" i="1"/>
  <c r="G41" i="1" l="1"/>
  <c r="G39" i="1"/>
  <c r="G38" i="1"/>
  <c r="G28" i="1"/>
  <c r="G23" i="1"/>
  <c r="G146" i="1"/>
  <c r="G144" i="1"/>
  <c r="G140" i="1"/>
  <c r="G138" i="1"/>
  <c r="G119" i="1"/>
  <c r="G115" i="1"/>
  <c r="G13" i="1"/>
  <c r="G12" i="1"/>
  <c r="G10" i="1"/>
  <c r="G9" i="1"/>
  <c r="G8" i="1"/>
  <c r="G43" i="1"/>
  <c r="G85" i="1"/>
  <c r="G84" i="1"/>
  <c r="H84" i="1"/>
  <c r="I131" i="1"/>
  <c r="H39" i="1"/>
  <c r="I9" i="1"/>
  <c r="H85" i="1"/>
  <c r="J10" i="1"/>
  <c r="I10" i="1"/>
  <c r="J141" i="1"/>
  <c r="I141" i="1"/>
  <c r="J131" i="1"/>
  <c r="I130" i="1"/>
  <c r="F147" i="1"/>
  <c r="E147" i="1"/>
  <c r="J130" i="1"/>
  <c r="G147" i="1" l="1"/>
  <c r="H119" i="1" l="1"/>
  <c r="J35" i="1" l="1"/>
  <c r="I35" i="1"/>
  <c r="H83" i="1"/>
  <c r="H38" i="1"/>
  <c r="H28" i="1" l="1"/>
  <c r="H115" i="1"/>
  <c r="I12" i="1"/>
  <c r="J12" i="1"/>
  <c r="H131" i="1"/>
  <c r="J43" i="1"/>
  <c r="I43" i="1"/>
  <c r="J37" i="1"/>
  <c r="I37" i="1"/>
  <c r="H43" i="1"/>
  <c r="J8" i="1"/>
  <c r="I8" i="1"/>
  <c r="J24" i="1" l="1"/>
  <c r="I24" i="1"/>
  <c r="H12" i="1" l="1"/>
  <c r="H130" i="1"/>
  <c r="H146" i="1"/>
  <c r="H144" i="1"/>
  <c r="H13" i="1"/>
  <c r="J36" i="1"/>
  <c r="I36" i="1"/>
  <c r="J26" i="1"/>
  <c r="I26" i="1"/>
  <c r="H23" i="1"/>
  <c r="I147" i="1" l="1"/>
  <c r="J147" i="1"/>
  <c r="H140" i="1"/>
  <c r="H138" i="1"/>
  <c r="F486943" i="1"/>
  <c r="H8" i="1"/>
  <c r="H10" i="1"/>
  <c r="H1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Επισκέπτης</author>
    <author>tc={515FFA26-64ED-4150-8833-D2FE2097EF1F}</author>
    <author>ΒΕΛΟΥΔΟΣ ΜΑΝΘΟΣ</author>
  </authors>
  <commentList>
    <comment ref="G7" authorId="0" shapeId="0" xr:uid="{7036D131-3765-43FD-8F2C-A032486EC4A1}">
      <text>
        <r>
          <rPr>
            <sz val="10"/>
            <rFont val="Arial"/>
            <family val="2"/>
            <charset val="161"/>
          </rPr>
          <t>Άγνωστος χρήστης:
21/1/2025
Ελέγχθηκαν το ΥΕ-1 (Αυτεπιστασία του Επιμελητηρίου Κυκλάδων) και το ΥΕ-2 ΑΥΙΜ του Επιμ. Δωδεκανήσου.</t>
        </r>
      </text>
    </comment>
    <comment ref="I23" authorId="1" shapeId="0" xr:uid="{515FFA26-64ED-4150-8833-D2FE2097EF1F}">
      <text>
        <t>[Σχόλιο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Προσοχή! Έχει καταχωρηθεί ΔΚΔ !</t>
      </text>
    </comment>
    <comment ref="K28" authorId="2" shapeId="0" xr:uid="{34CC52C9-A038-4DE1-8319-FF95E8B0212C}">
      <text>
        <r>
          <rPr>
            <sz val="10"/>
            <rFont val="Arial"/>
            <family val="2"/>
            <charset val="161"/>
          </rPr>
          <t>ΒΕΛΟΥΔΟΣ ΜΑΝΘΟΣ:
Το 2ο Δημοτικό Σχολείο Αρχαγγέλου έχει εγκατασταθεί σε άλλο κτίριο και το πρώην κτίριο του Δημοτικού χρησιμοποείται για τις ανάγκες του ΕΠΑΛ. Αναμένεται τροποποίηση της πράξης ως προ τον τίτλο της και την περιγραφή του φυσικού της αντικειμένου .</t>
        </r>
      </text>
    </comment>
  </commentList>
</comments>
</file>

<file path=xl/sharedStrings.xml><?xml version="1.0" encoding="utf-8"?>
<sst xmlns="http://schemas.openxmlformats.org/spreadsheetml/2006/main" count="533" uniqueCount="411">
  <si>
    <t>ΠΕΡΙΦΕΡΕΙΑ ΝΟΤΙΟΥ ΑΙΓΑΙΟΥ</t>
  </si>
  <si>
    <t xml:space="preserve"> </t>
  </si>
  <si>
    <t xml:space="preserve">ΕΙΔΙΚΗ ΥΠΗΡΕΣΙΑ ΔΙΑΧΕΙΡΙΣΗΣ </t>
  </si>
  <si>
    <t>Πράξεις ΠεΠ "Νότιο Αιγαίο" 2021-2027</t>
  </si>
  <si>
    <t>Α/Α</t>
  </si>
  <si>
    <t>Προτεραιότητα</t>
  </si>
  <si>
    <t>Τίτλος Έργου</t>
  </si>
  <si>
    <t>Δικαιούχος</t>
  </si>
  <si>
    <t xml:space="preserve"> Π/Υ Έργου              </t>
  </si>
  <si>
    <t>Επιλέξιμος Π/Υ Έργου</t>
  </si>
  <si>
    <t>Νομικές Δεσμεύσεις</t>
  </si>
  <si>
    <t>Επιλέξιμες Νομικές Δεσμεύσεις</t>
  </si>
  <si>
    <t>Πληρωμές Έργου</t>
  </si>
  <si>
    <t>Επιλέξιμες Πληρωμές Έργου</t>
  </si>
  <si>
    <t>Παρατηρήσεις</t>
  </si>
  <si>
    <t>Ημερομηνία 
Ένταξης / Τροπ/σης</t>
  </si>
  <si>
    <t>Μηχανισμός για τη διακυβέρνηση, παρακολούθηση και υποστήριξη της υλοποίησης της Περιφερειακής Στρατηγικής Έξυπνης Εξειδίκευσης στην Περιφέρεια Νοτίου Αιγαίου</t>
  </si>
  <si>
    <t>Επιμελητήριο Κυκλάδων
Επιμελητήριο Δωδεκανήσου</t>
  </si>
  <si>
    <t>ΥΕ1: Στάδιο υλοποίησης με ίδια μέσα. Έγινε ανάθεση υπηρεσιών σε 3 συμβούλους για τη ΔΕΑ με προθεσμία 30/6.
ΥΕ2: Στάδιο υλοποίησης. Έγινε ανάθεση υπηρεσιών σε 3 συμβούλους. Οι δύο για τη ΔΕΑ με προθεσμία 30/6.</t>
  </si>
  <si>
    <t>Ψηφιακός πολιτιστικός ξεναγός Σαντορίνης και Νάξου</t>
  </si>
  <si>
    <t>Δήμος Θήρας 
Δήμος Νάξου &amp; Μικρών Κυκλάδων</t>
  </si>
  <si>
    <t>Σαντορίνη: ΥΕ1: Υπογραφή Σύμβασης 16/8/2021. Ολοκληρώθηκε και έγινε παραλαβή.
ΥΕ2: Η ΑΥΙΜ του ΥΠΠΟΑ εκδόθηκε 18/5/2020. Ολοκληρώθηκε.
ΥΕ3: Δράσεις προβολής και υποστήριξης. Προβλέπεται ανάθεση εντός Ιουνίου 2025.
Νάξος: ΥΕ5: Υπογράφηκε σύμβαση την 24/2/2022. Ολοκληρώθηκε.
ΥΕ4: Η ΑΥΙΜ του ΥΠΠΟΑ υπογράφτηκε 18/3/2020. Ολοκληρώθηκε.
Απορρίφθηκε 30/6 αίτημα παράτασης της πράξης.</t>
  </si>
  <si>
    <t>7/3/2023 19/2/2024</t>
  </si>
  <si>
    <t xml:space="preserve">Εφαρμογές VR/AR πολιτιστικού αποθέματος Μυκόνου </t>
  </si>
  <si>
    <t xml:space="preserve">Δήμος Μυκόνου
</t>
  </si>
  <si>
    <t>Η πράξη τροποποιήθηκε με αφαίρεση ως προς το ΥΕ3 και τον Δικαιούχο Δήμο Πάρου, και ΔΚΔ ως προς το ΥΕ4.
Μύκονος: ΥΕ1 Υπογραφή Σύμβασης 1/3/2022. Κατατέθηκε το σύνολο της εφαρμογής και έγινε παραλαβή.
ΥΕ2: Η ΑΥΙΜ υπογράφτηκε 3/6/2020, Τροπ. 13/5/2023. Ολοκληρώθηκε. 
Πάρος: ΥΕ3: ΑΦΑΙΡΕΘΗΚΕ μετά από λήξη ημ. επιτήρησης χωρίς ενέργειες.
ΥΕ4: Η ΑΥΙΜ υπογράφτηκε 2/9/2019 &amp; η 2η τροποποίηση 6/12/2021. Ολοκληρώθηκε. Έγινε ΔΚΔ 23/7/25 με αφαίρεση όλων των πληρωμών 12.547,37 ευρώ</t>
  </si>
  <si>
    <t>16/3/2023 ΟΕ 23/10/2024 30/7/2025</t>
  </si>
  <si>
    <t>Πολυκαναλική ξενάγηση τεκμηρίων Καϊρείου Βιβλιοθήκης Άνδρου και Ψηφιακή ξενάγηση στο λαογραφικό πολιτισμό της Κύθνου</t>
  </si>
  <si>
    <t>Δήμος Άνδρου
Δήμος Κύθνου</t>
  </si>
  <si>
    <t>ΥΕ1: Άνδρος: Η σύμβαση υπογραφτηκε 12/12/2022. Η εφαρμογή ολοκληρώθηκε, Έγινε παραλαβή. 
ΥΕ2: Κύθνος: Η σύμβαση υπογράφτηκε 15/4/2022. Η εφαρμογή ολοκληρώθηκε. Έγινε παραλαβή.
ΥΕ3: Άνδρος - Δεν θα υλοποιηθεί (ζητήθηκε ΤΔΠ, με μείωση προϋπολογισμού)</t>
  </si>
  <si>
    <t>7/3/2023 22/2/2024</t>
  </si>
  <si>
    <t>Έξυπνος ψηφιακός οδηγός πολιτιστικών εκδηλώσεων Ρόδου και προβολή VR/AR πολιτιστικού &amp; τουριστικού αποθέματος Καλύμνου</t>
  </si>
  <si>
    <t>Δήμος Ρόδου
Δήμος Καλύμνου</t>
  </si>
  <si>
    <t>Ρόδος (ΥΕ1): Η σύμβαση υπογράφτηκε 17/6/2022. Ολοκληρώθηκε και παραλήφθηκε.
Κάλυμνος (ΥΕ2): Η σύμβαση υπογράφτηκε 21/6/2024. Ανάδοχος η DOTSOFT. Στάδιο υλοποίησης. 
(ΥΕ3): 2η τροποποίηση ΑΥΙΜ 27/1/2025. Έγινε πρόσληψη 1 ΙΔΑΧ</t>
  </si>
  <si>
    <t>7/3/2023 22/11/2024</t>
  </si>
  <si>
    <t>Ψηφιακή προβολή του έργου του Μάρκου Βαμβακάρη</t>
  </si>
  <si>
    <t>Δήμος Σύρου - Ερμούπολης</t>
  </si>
  <si>
    <t>ΥΕ1: Η Σύμβαση υπογράφτηκε 29/3/2021. Ολοκληρώθηκε. 
ΥΕ2: Η σύμβαση για τις δράσεις δημοσιότητας υπογράφτηκε 5/7/2023. Η εκδήλωση δημοσιότητας έγινε 30/8/2023.</t>
  </si>
  <si>
    <t>Προβολή και ανάδειξη μνημείων ακρόπολης και οικισμού Λίνδου μέσω ψηφιακού περιεχομένου</t>
  </si>
  <si>
    <t>Εφορεία Αρχαιοτήτων Δωδεκανήσου</t>
  </si>
  <si>
    <t>ΥΕ1: Η σύμβαση υπογράφτηκε 1/12/2021. Ολοκληρώθηκε. 
ΥΕ2: Υπογραφή ΑΥΙΜ 3/2/2023. 7η τροποποίηση ΑΥΙΜ ../../2025. Απομένει η εκδήλωση δημοσιότητας.</t>
  </si>
  <si>
    <t>7/3/2023 31/10/2024 21/7/2025</t>
  </si>
  <si>
    <t>Ψηφιακή ανάδειξη γεω-πολιτιστικού αποθέματος Τήλου</t>
  </si>
  <si>
    <t>Εθνικό Κέντρο Έρευνας Φυσικών
Επιστημών «Δημόκριτος»</t>
  </si>
  <si>
    <t>ΥΕ1: ΑΥΙΜ με έναρξη 31/3/2025.
Έγιναν οι συμβάσεις με το προσωπικό στις 1/5/2025. Υπολογίζεται περίπου ροή 9.000 ευρώ / μήνα για μισθοδοσίες. Αναμένονται προμήθειες ύψους 15.000 ευρώ μέχρι 30/6/2025.</t>
  </si>
  <si>
    <t>7/1/20252</t>
  </si>
  <si>
    <t>Ψηφιακός οδηγός περιήγησης στην Μεσαιωνική Πόλη της Ρόδου</t>
  </si>
  <si>
    <t xml:space="preserve">Δήμος Ρόδου </t>
  </si>
  <si>
    <t>ΥΕ1: Στάδιο επικαιροποίησης μελέτης. Έλαβε βεβαίωση εναρμόνισης από ΥΨΔ (10/6 ). Χρονοδιάγραμμα 15Μ, περιλαμβάνει προκαταβολή 40%. Πρόβλεψη για έλεγχο τευχών μέχρι τέλος Ιουλίου.</t>
  </si>
  <si>
    <t>Ψηφιακή περιήγηση Ερμούπολης μέσα από το λογοτεχνικό και ερευνητικό έργο του Μάνου Ελευθερίου</t>
  </si>
  <si>
    <t xml:space="preserve">ΥΕ1: Στάδιο έκδοσης Βεβαίωσης Εναρμόνισης από ΥΨΔ (έλαβε αρνητική βεβαίωση 28/5 και θα υποβάλει νέο φάκελο). Χρονοδιάγραμμα 12Μ, περιλαμβάνει προκαταβολή 40%. </t>
  </si>
  <si>
    <t>Ψηφιακό Δίδυμο του Ηφαιστείου της Νήσου Νισύρου</t>
  </si>
  <si>
    <t>Δήμος Νισύρου</t>
  </si>
  <si>
    <t>ΥΕ1:  Στάδιο έκδοσης Βεβαίωσης Εναρμόνισης από ΥΨΔ (φάση σύνταξης φακέλου αίτησης). Χρονοδιάγραμμα 9Μ (χωρίς προκαταβολή).</t>
  </si>
  <si>
    <t>Δυσπρόσιτα μνημεία Κυκλάδων – Ψηφιακή τεκμηρίωση &amp; προβολή</t>
  </si>
  <si>
    <t>Εφορεία Αρχαιοτήτων Κυκλάδων</t>
  </si>
  <si>
    <t>Έγινε Τροποποίηση Πράξης με:
ΥΕ1: Δικαιούχος ΕΦΑΚ, Η ΑΥΙΜ εκδόθηκε 10/04/2025. Στάδιο πρόσληψης προσωπικού.
ΥΕ2 Διαγωνισμός 120.000 ευρώ. Τα τεύχη θα ελεγχθούν από τον Σύμβουλο του ΥΕ1 
ΥΕ3 ΑΥΙΜ Συνδικαιούχος Δ/νση Σπηλαιολογίας. Η ΑΥΙΜ εκδόθηκε 10/04/2025. Στάδιο πρόσληψης προσωπικού.</t>
  </si>
  <si>
    <t>7/1/2025
24/3/2025</t>
  </si>
  <si>
    <t>Ολοκληρωμένη ψηφιακή διαχείριση και ανάδειξη πολιτιστικού αποθέματος Περιφέρειας Νοτίου Αιγαίου / Π.Ε. Δωδεκανήσου</t>
  </si>
  <si>
    <t>Διεύθυνση Διαχείρισης Εθνικού Αρχείου
Μνημείων</t>
  </si>
  <si>
    <t>ΥΕ1: Εγκρίθηκε 17/2/2025 η ΑΥΙΜ. Στάδιο πρόσληψης προσωπικού. Οι νέες προσφορές για τις Προμήθειες αυξάνουν το κόστος κατά +10.000 ευρώ. Υπολογίζεται 18Κ/μήνα κόστος μισθοδοσίας και προμηθειών.  
ΥΕ2: Διεθνής διαγωνισμός 347.200 ευρώ (18Μ). Στάδιο εκπόνησης επικαιροποιημένων τευχών και έγκρισής τους. Προβλέπεται προκαταβολή 40%.</t>
  </si>
  <si>
    <t>Ανάπτυξη ολοκληρωμένου συστήματος τηλεϊατρικής για την αντιμετώπιση Αγγειακών Εγκεφαλικών Επεισοδίων</t>
  </si>
  <si>
    <t>2η Υγειονομική Περιφέρεια Πειραιώς &amp; Αιγαίου</t>
  </si>
  <si>
    <t xml:space="preserve">Υποβλήθηκε 21/7 αίτημα δημοπράτησης για προέγκριση. Αφορά σε προμήθεια.12Μ με 4 φασεις και δόσεις.  </t>
  </si>
  <si>
    <t>Ψηφιακό Οικοσύστημα Επιχειρηματικότητας του Επιμελητηρίου Κυκλάδων</t>
  </si>
  <si>
    <t>Επιμελητήριο Κυκλάδων</t>
  </si>
  <si>
    <t xml:space="preserve">ΥΕ1: Ψηφιακό οικοσύστημα επιχειρηματικότητας. Η σύμβαση υπογράφτηκε 1/4/2025. Ανάδοχος KNOWLEDGE A.E.
ΥΕ2: Προμήθεια Η/Υ. Η διακήρυξη θα δημοσιοποιηθεί αρχές Ιούνη. </t>
  </si>
  <si>
    <t>Ανάπτυξη και εμπλουτισμός των παρεχόμενων ψηφιακών υπηρεσιών προς τα μέλη του Επιμελητηρίου Δωδεκανήσου</t>
  </si>
  <si>
    <t>Επιμελητήριο Δωδεκανήσου</t>
  </si>
  <si>
    <t xml:space="preserve">ΥΕ1: Ημ/νία σύμβασης: 16/6/2025. Ανάδοχος: SGA ΣΥΣΤΗΜΑΤΑ ΠΛΗΡΟΦΟΡΙΚΗΣ ΑΕ. 
ΥΕ2: Προμήθεια Η/Υ. Καταληκτική ημερομηνία υποβολής δικαιολογητικών κατακύρωσης: 5/6/2025. Αγονη Διαδικασία. 
Αναμονή απόφασης ΔΣ για να ανέβει η νέα διακήρυξη αρχές 7/2025. 
ΥΕ3: Δημιουργία Παρατηρητηρίου. Ημερ. σύμβασης: 13/6/2025. Ανάδοχος ΕΛΚΕ/ΟΠΑ-COGNITERA. 
ΥΕ4: Τεχνική Υποστήριξη. Ημ/νία σύμβασης: 10/4/2025. Ανάδοχος: ΣΜΡ ΣΥΜΒΟΥΛΕΥΤΙΚΗ ΕΠΕ. 
</t>
  </si>
  <si>
    <t>10/4/2024 20/6/2025</t>
  </si>
  <si>
    <t>Ενεργειακή αναβάθμιση κτιρίου Κλεόβουλος του Πανεπιστήμιου Αιγαίου στη Ρόδο</t>
  </si>
  <si>
    <t>Πανεπιστήμιο Αιγαίου</t>
  </si>
  <si>
    <t>5/4/2023 13/1/2025</t>
  </si>
  <si>
    <t>Ενεργειακή αναβάθμιση του Δημοτικού Σχολείου και Νηπιαγωγείου Χώρας Ίου</t>
  </si>
  <si>
    <t>Δήμος Ιητών</t>
  </si>
  <si>
    <t>Η σύμβαση υπογράφτηκε 18/10/2021. Ανάδοχος ΛΕΩΝΙΔΑΣ ΣΙΩΡΗΣ &amp; ΣΙΑ Ε.Ε. (έκπτωση 23,13%). Έχει διακοπεί η υλοποίηση. Δεν προεγκρίθηκε 19/9/2023 σχέδιο 1ου ΑΠΕ. Ζητήθηκε η ανασύνταξή του. Τέθηκε σε επιτήρηση στις 30/6 με προθεσμία την 31/7 για την έγκριση ΑΠΕ και αποστολή στην ΕΥΔ του ΣΕΑΚ. Ο δικαιούχος δεν συμορφώθηκε στις συστάσεις.</t>
  </si>
  <si>
    <t>29/9/2023 ΟΕ 3/4/2025</t>
  </si>
  <si>
    <t>Eνίσχυση της ενεργειακής απόδοσης του σχολικού κτιρίου ΕΠΑΛ Δήμου Μυκόνου</t>
  </si>
  <si>
    <t xml:space="preserve">Δήμος Μυκόνου </t>
  </si>
  <si>
    <t>Η σύμβαση υπογράφτηκε 11/2/2025. Ανάδοχος MA CONSTRACTION με έκπτωση 5,81%. Στάδιο έναρξης εργασιών.</t>
  </si>
  <si>
    <t>4/6/2023 7/1/2025</t>
  </si>
  <si>
    <t>Ενεργειακή αναβάθμιση του Γενικού Νοσοκομείου Σύρου "Βαρδάκειο και Πρώιο"</t>
  </si>
  <si>
    <t>Η σύμβαση για τη μελέτη υπογράφηκε 8/6/2021. Ανάδοχος ΑΛΚΩΝ Μελετητική (έκπτωση 82,00%). Η μελέτη ολοκληρώθηκε. 
Η σύμβαση υπογράφτηκε 30/12/2024. Ανάδοχος Τεχνική Έργων ΑΕ με έκπτωση 13%. Στάδιο υλοποίησης εργασιών. 
Υ/Ε 4 (Βασικός μελετητής): Η σύμβαση υπογράφτηκε 20/6/2025.</t>
  </si>
  <si>
    <t>6/4/2023 23/12/2024</t>
  </si>
  <si>
    <t>Ενεργειακή αναβάθμιση σχολικών κτιρίων Δήμου Μήλου</t>
  </si>
  <si>
    <t>Δήμος Μήλου</t>
  </si>
  <si>
    <t xml:space="preserve">Η σύμβαση υπογράφτηκε 1/9/2022. Ανάδοχος ΑΛΑΒΕΡΑΣ με έκπτωση 26,86%. Στις 1/3/2024 ο ανάδοχος κηρύχθηκε έκπτωτος από τη ΔΥ. Η έκπτωση οριστικοποιήθηκε από την ΑΔΑ. Εγκρίθηκε 22/1/2025 ο 1ος τακτοποιητικός ΑΠΕ.
Η σύμβασης για τη συνέχιση των εργασιών υπογράφτηκε 5/5/2025 (3ο Υ/Ε). Ανάδοχος: Αναστάσιος Τζαβάρας, έκπτωση 21,67%. Στάδιο υλοποίησης. Απορρίφθηκε 28/5 σχέδιο 1ου ΑΠΕ. </t>
  </si>
  <si>
    <t>6/4/2023 13/12/2024 13/2/2025</t>
  </si>
  <si>
    <t>Ενεργειακή αναβάθμιση κτιρίων Β’ Δημοτικού, Γυμνασίου-Λυκείου και ΕΠΑΛ Αρχαγγέλου Δήμου Ρόδου</t>
  </si>
  <si>
    <t>6/4/2023 11/10/2023 13/1/2025</t>
  </si>
  <si>
    <t>Ενεργειακή αναβάθμιση Δημαρχείου Αμοργού</t>
  </si>
  <si>
    <t>Δήμος Αμοργού</t>
  </si>
  <si>
    <t>Η σύμβαση υπογράφτηκε 23/5/2025. Ανάδοχος ΣΠΜ ΚΑΤΑΣΚΕΥΑΣΤΙΚΗ ΙΚΕ (έκπτωση 17,55%). Στάδιο έναρξης εργασιών.</t>
  </si>
  <si>
    <t>22/12/2023 29/5/2025</t>
  </si>
  <si>
    <t>Ενεργειακή Αναβάθμιση Κτιριακού Συγκροτήματος Μονάδων ΠΑ Καρπάθου</t>
  </si>
  <si>
    <t>ΥΠΕΘΑ</t>
  </si>
  <si>
    <t>22/12/2023</t>
  </si>
  <si>
    <t>Ενεργειακή αναβάθμιση Κτηριακών Εγκαταστάσεων του 95 ΤΥΕΘ Ρόδου</t>
  </si>
  <si>
    <t>22/12/2023 13/2/2025</t>
  </si>
  <si>
    <t>Ενεργειακή αναβάθμιση του Κεντρικού Κτιρίου 588 ΤΕ στη Λέρο</t>
  </si>
  <si>
    <t>Αντιπλημμυρική προστασία οικισμού Αρχαγγέλου ν. Ρόδου</t>
  </si>
  <si>
    <t>Περιφέρεια Νοτίου Αιγαίου</t>
  </si>
  <si>
    <t>Στάδιο εκκίνησης διαδικασίας εκπόνησης κτηματογραφικής μελέτης για τις απαλλοτριώσεις. Στάδιο διαβούλευεσης για έκδοση ΑΕΠΟ.</t>
  </si>
  <si>
    <t>16/1/2025</t>
  </si>
  <si>
    <t>Αντιπλημμυρική προστασία οικισμού Απολλώνων Ρόδου</t>
  </si>
  <si>
    <t>Έχει υποβληθεί μελέτη για καθορισμό οριογραμμών ρέματος, Έχει εκδοθεί η ΠΠΔ.
Στάδιο εκκίνησης διαδικασίας εκπόνησης κτηματογραφικής μελέτης για τις απαλλοτριώσεις.</t>
  </si>
  <si>
    <t>Προστασία και αντιμετώπιση διαβρωμένων ακτών στον Δήμο Κω</t>
  </si>
  <si>
    <t>Δήμος Κω</t>
  </si>
  <si>
    <t>Η σύμβαση υπογράφτηκε 20/9/2021. Ανάδοχος ΑΡΧΙΜΗΔΗΣ ΑΤΕ με έκπτωση 44,01%. Το φυσικό και οικονομικό αντικείμενο ολοκληρώθηκε.</t>
  </si>
  <si>
    <t>1/6/2023 29/9/2023 17/6/2024</t>
  </si>
  <si>
    <t>Προστασία Ακτής Πλατύ Γιαλού Σίφνου από τη διάβρωση</t>
  </si>
  <si>
    <t>Η σύμβαση για τη μελέτη (1ο ΥΕ) υπογράφηκε 14/10/2021. Ανάδοχος Γιαμίν και συνεργάτες με έκπτωση 63,28%. Ζητήθηκε η επανυποβολή των μελετών. Επανυποβλήθηκε ακτομηχανική και προμελέτη. Ελέγχονται και ετοιμάζονται παρατηρήσεις. Εκδόθηκε διαπιστωτική πράξη από Επιτροπή της Κτηματικής Υπηρεσίας.</t>
  </si>
  <si>
    <t>Προστασία της παράκτιας ζώνης Καμαρίου Σαντορίνης</t>
  </si>
  <si>
    <t>Δήμος Θήρας</t>
  </si>
  <si>
    <t>Η σύμβαση για τη μελέτη (1ο ΥΕ) υπογράφτηκε 30/9/2021. Ανάδοχος ΤΡΙΤΩΝ με ποσοστό έκπτωσης 55,5%. Η εκπόνηση των μελετών έχει ολοκληρωθεί. Εκδόθηκε διαπιστωτική πράξη. Στάδιο περιβαλλοντικής αδειοδότησης. Αναμένεται και αίτημα προέγκρισης 2ου Σ.Π. με Σ.Σ.</t>
  </si>
  <si>
    <t>Δίκτυα Αποχέτευσης και Εγκαταστάσεις Επεξεργασίας και Διάθεσης Λυμάτων Δήμου Κέας - Β' φάση</t>
  </si>
  <si>
    <t>13/3/2024</t>
  </si>
  <si>
    <t>Δίκτυα Αποχέτευσης και Εγκαταστάσεις Επεξεργασίας Λυμάτων (ΕΕΛ) Απολλωνίας και Αρτεμώνα Δήμου Σίφνου - Β' φάση</t>
  </si>
  <si>
    <t>29/4/2024 ΟΕ</t>
  </si>
  <si>
    <t>Δίκτυα αποχέτευσης και ΕΕΛ Δήμου Σύμης - Β' Φάση</t>
  </si>
  <si>
    <t>29/4/2024 ΟΕ 16/5/2025</t>
  </si>
  <si>
    <t>Κατασκευή έργων διαχείρισης λυμάτων οικισμών Αντιμάχειας και Κεφάλου νήσου Κω - Β΄ φάση</t>
  </si>
  <si>
    <t>ΔΕΥΑ Κω</t>
  </si>
  <si>
    <t>29/4/2024 ΟΕ 4/7/2025</t>
  </si>
  <si>
    <t>Εγκατάσταση Επεξεργασίας και Διάθεσης Λυμάτων Δήμου Χάλκης - Β' Φάση</t>
  </si>
  <si>
    <t>Αντικατάσταση - Επέκταση δικτύου ύδρευσης των οικισμών Χώρας, Δρυοπίδας και Μέριχα Κύθνου</t>
  </si>
  <si>
    <t>Η σύμβαση υπογράφτηκε 10/6/2022. 
Ανάδοχος ΣΜΙΛΗ ΑΤΕ, έκπτωση 18,64%. 
Βεβαίωση περαίωσης 5/9/2023.
Εκκρεμεί η κατασκευή των ιδιωτικών συνδέσεων. 
Προεγκρίθηκε 15/5/2024 σχέδιο 2ου μειωτικού τακτοποιητικού ΑΠΕ και 1ης ΣΣ.
Εκκρεμεί από 19/8/2024 συμόρφωση σε συστάσεις μετά από επιτόπια επαλήθευση. Έγινε υπενθύμιση 10/1/2025.</t>
  </si>
  <si>
    <t>26/6/2023 16/10/2023 13/1/2025</t>
  </si>
  <si>
    <t>Αναβάθμιση Υποδομών Ύδρευσης Πάρου</t>
  </si>
  <si>
    <t>ΔΕΥΑ Πάρου</t>
  </si>
  <si>
    <t>Κατασκευή δεξαμενής ύδρευσης στην Καρδάμαινα Κω</t>
  </si>
  <si>
    <t xml:space="preserve">Η σύμβαση υπογράφηκε 23/2/2023 (ανάδοχος: ΤΣΑΤΤΑΛΙΟΣ ΜΙΧ. –ΚΟΣΜΟΣ ΘΕΟΔ. Ο.Ε.). 
Το υποέργο ολοκληρώθηκε. 
</t>
  </si>
  <si>
    <t>2/4/2024 16/1/2025</t>
  </si>
  <si>
    <t>Αντικατάσταση δικτύου διανομής νερού πόλης Κω</t>
  </si>
  <si>
    <t>Αναβάθμιση μονάδας αφαλάτωσης Ερμούπολης Σύρου</t>
  </si>
  <si>
    <t>ΔΕΥΑ Σύρου</t>
  </si>
  <si>
    <t xml:space="preserve">Η σύμβαση υπογράφτηκε στις 20/12/2024. 
Ανάδοχος WATERA HELLAS ABEE. 
Στάδιο δοκιμαστικής λειτουργίας. </t>
  </si>
  <si>
    <t>Δίκτυο ύδρευσης Κοινότητας Άρνης, Δήμου Άνδρου</t>
  </si>
  <si>
    <t>Δήμος Άνδρου</t>
  </si>
  <si>
    <t>Η σύμβαση υπογράφτηκε 14/7/2025. Ανάδοχος: "Α. ΝΙΚΟΛΙΑΣ ΕΕ", έκπτωση 16,91%. Στάδιο έναρξης εργασιών.</t>
  </si>
  <si>
    <t>10/4/2024 30/7/2025</t>
  </si>
  <si>
    <t>Προμήθεια και εγκατάσταση τριών δεξαμενών ύδρευσης Δ. Μήλου</t>
  </si>
  <si>
    <t>Αντικατάσταση Δικτύου Ύδρευσης Καταπόλων Αμοργού</t>
  </si>
  <si>
    <t>Η σύμβαση υπογράφτηκε 17/2/2025. Ανάδοχος “Α.ΝΙΚΟΛΙΑΣ ΕΕ” με έκπτωση 26%. 
Στάδιο υλοποίησης εργασιών.</t>
  </si>
  <si>
    <t>4/4/2024 24/3/2025</t>
  </si>
  <si>
    <t>Αναβάθμιση Συστήματος Προσκρουστήρων Λιμένα Μυκόνου</t>
  </si>
  <si>
    <t>Δημοτικό Λιμενικό Ταμείο Μυκόνου</t>
  </si>
  <si>
    <t>Έγιναν τέσσερεις άγονοι διαγωνισμοί (16/11/2020, 4/2/2021, 15/6/2023 και ../../2024). Προεγκρίθηκε 17/1 η επαναδημοπράτηση με νέους όρους. Ημερομηνία αποσφράγισης προσφορών 28/4. Υποβλήθηκε μια προσφορά. Στάδιο υποβολής δικαιολογητικών κατακύρωσης.</t>
  </si>
  <si>
    <t>Βελτίωση Εγκαταστάσεων Παλαιού Λιμένα Μυκόνου</t>
  </si>
  <si>
    <t>Στάδιο εξασφάλισης των απαραίτητων εγκρίσεων (ΕΦΑΚ και ΥΝΑΝΠ για έγκριση εκτέλεσης έργου) για τα ΥΕ 2 και 3, μετά την οριστικοποίηση του ΦΑ. Στάδιο σύνταξης ΤΔ βάσει επικαιροποιημένων μελετών, όπως ΦΑΠ για το ΥΕ 1 και σύνταξης επικαιροποιημένων μελετών προμήθειας και ΤΔ για τα ΥΕ 2 και 3.</t>
  </si>
  <si>
    <t>17/7/2025</t>
  </si>
  <si>
    <t>Προμήθεια και εγκατάσταση συστημάτων ασφαλείας (ISPS) στο λιμάνι Πόθιας Καλύμνου</t>
  </si>
  <si>
    <t>Δημοτικό Λιμενικό Ταμείο Καλυμνίων</t>
  </si>
  <si>
    <t>Στάδιο υπογραφής Προγραμματικής Σύμβασης, συμπλήρωσης μελέτης και επικαιροποίησης τευχών δημοπράτησης όπως αναφέρεται στο ΦΑΠ.</t>
  </si>
  <si>
    <t>Προμήθεια και Εγκατάσταση Συστημάτων Ασφαλείας (ISPS) στα λιμάνια Σύμης, Καστελόριζου, Κάσου, Πηγαδίων και Διαφανίου Καρπάθου</t>
  </si>
  <si>
    <t>Δημοτικό Λιμενικό Ταμείο Νότιας Δωδεκανήσου</t>
  </si>
  <si>
    <t>Στάδιο εξασφάλισης σύμφωνης γνώμης ΕΦΑΔ και έγκρισης εκτέλεσης έργου από ΥΝΑΝΠ. Επικαιροποίηση μελέτης προμήθειας και τευχών δημοπράτησης όπως αναφέρεται στο ΦΑΠ.</t>
  </si>
  <si>
    <t>17/7/2025 22/7/2025 ΟΕ</t>
  </si>
  <si>
    <t>Βελτίωση λιμένα Ηρακλειάς</t>
  </si>
  <si>
    <t>Δήμος Νάξου και Μικρών Κυκλάδων</t>
  </si>
  <si>
    <t>Στάδιο υπογραφής νέας Προγραμματικής Σύμβασης, ανάθεσης υπηρεσιών ελέγχου γεωτεχνικών παραδοχών (ΥΕ 2) και ολοκλήρωσης καθορισμού εξομοιούμενης ΧΖΛ. Επικαιροποίηση ΤΔ όπως ΦΑΠ.</t>
  </si>
  <si>
    <t>Βελτίωση Επαρχιακής Οδού Κιόνια - Αγία Μαρίνα Τήνου</t>
  </si>
  <si>
    <t>Υποβλήθηκε η μελέτη κτηματογράφησης και πράξεων αναλογισμού. Έκκρεμεί η έγκριση για να κηρυχθεί η απαλλοτρίωση. Θα δημοπρατηθεί με το άρθ. 50. Υπογράφτηκε 16/4/2025 σύμβαση με τεχνικό σύμβουλο για την προετοιμασία του διαγωνισμού.</t>
  </si>
  <si>
    <t>Κατασκευή νέου τεχνικού γεφύρωσης ποταμού Γαδουρά επί της Εθνικής Οδού
Ρόδου - Λίνδου</t>
  </si>
  <si>
    <t>Υποβλήθηκε η μελέτη κτηματολογίου και εκκρεμεί η έγκρισή της. Θα δημοπρατηθεί με το άρθ. 50. Στάδιο ανάθεσης σε τεχνικό σύμβουλο.</t>
  </si>
  <si>
    <t>Βελτίωση οδού προς παραλία Αγίας Άννας &amp; Μονή Χοζοβιώτισσας, ν. Αμοργού</t>
  </si>
  <si>
    <t>Η σύμβαση για τη συμπλήρωση της μελέτης σε επίπεδο οριστικής υπογράφτηκε 12/12/2024. Έχει ολοκληρωθεί η σύμβαση και αναμένεται αίτημα δημοπράτησης για προέγκριση.</t>
  </si>
  <si>
    <t>Βελτίωση της Οδικής Ασφάλειας Επαρχιακού Οδικού Δικτύου Νήσου Σύμης</t>
  </si>
  <si>
    <t xml:space="preserve">Η σύμβαση υπογράφτηκε 6/5/2022. Ανάδοχος: «Κ/Ξ ΧΑΤΖΗΚΑΛΦΑΣ ΝΙΚΟΛΑΟΣ - VAST - MAKE I.K.E.», μέση έκπτωση 13,44%. Στάδιο υλοποίησης εργασιών. </t>
  </si>
  <si>
    <t>6/7/2023 17/12/2024 21/5/2025</t>
  </si>
  <si>
    <t>Βελτίωση Ασφάλειας Επαρχιακού Οδικού Δικτύου Δυτικού Άξονα Νήσου Ρόδου</t>
  </si>
  <si>
    <t xml:space="preserve">Η σύμβαση υπογράφτηκε 28/11/2023. Ανάδοχος Χατζηκάλφας Ν. με έκπτωση 36%. Στάδιο υλοποίησης εργασιών. </t>
  </si>
  <si>
    <t>4/7/2023 4/9/2024 22/11/2024 30/5/2025</t>
  </si>
  <si>
    <t>Βελτίωση Ασφάλειας Επαρχιακού Οδικού Δικτύου νήσου Λέρου</t>
  </si>
  <si>
    <t xml:space="preserve">Τροποποιήθηκε 20/6 το φυσικό και οικονομικό αντικείμενο. Προεγκρίθηκε 15/7 η δημοπράτηση. </t>
  </si>
  <si>
    <t>6/7/2023 20/6/2025</t>
  </si>
  <si>
    <t>Εκσυγχρονισμός και επέκταση του Δημοτικού Σχολείου Χώρας Άνδρου</t>
  </si>
  <si>
    <t xml:space="preserve">Δήμος Άνδρου </t>
  </si>
  <si>
    <t>Η σύμβαση για το κύριο υποέργο υπογράφτηκε 20/7/2021. Το σχολείο ολοκληρώθηκε και λειτουργεί.</t>
  </si>
  <si>
    <t>16/6/2023 10/8/2023 31/5/2024 23/12/2024</t>
  </si>
  <si>
    <t>Επέκταση Νηπιαγωγείου Καταπόλων Αμοργού</t>
  </si>
  <si>
    <t>Η σύμβαση για το κύριο ΥΕ1 υπογράφτηκε την 1/3/2022 Ανάδοχος: VASTE - MAKE IKE. 
Υπογράφτηκε στις 22/5/2024 η σύμβαση για το ΥΕ2. Υπογράφτηκε στις 27/5/2024 η σύμβαση για το ΥΕ5.
Υπογράφτηκε στις 29/5/2024 η σύμβαση για το ΥΕ4.
Υπογράφτηκε στις 17/6/2024 η σύμβαση για το ΥΕ6.
Υπογράφτηκε στις 27/9/2024 η σύμβαση για το ΥΕ3 (προμήθεια συνθετικού χλοοτάπητα).
Υπογράφτηκε στις 27/9/2024 η σύμβαση για το ΥΕ7 (προμήθεια οργάνων παιδικής χαράς). Το φυσικό αντικείμενο ολοκληρώθηκε και το έργο λειτουργεί.</t>
  </si>
  <si>
    <t>21/6/2023 1/5/2024 12/3/2025</t>
  </si>
  <si>
    <t>Στατική Ενίσχυση και Ενεργειακή Αναβάθμιση Δημοτικού Σχολείου Πολλωνίων Μήλου</t>
  </si>
  <si>
    <t>Στάδιο ολοκλήρωσης μελετών και έγκρισης μελέτης πυροπροστασίας.</t>
  </si>
  <si>
    <t>29/10/2024</t>
  </si>
  <si>
    <t>Στατική ενίσχυση και ενεργειακή αναβάθμιση σχολικών μονάδων δευτεροβάθμιας εκπαίδευσης Δ. Νάξου &amp; Μικρών Κυκλάδων</t>
  </si>
  <si>
    <t>Δήμος Νάξου &amp; Μικρών Κυκλάδων</t>
  </si>
  <si>
    <t>Στάδιο ανάθεσης μελετών (Η/Μ, ενεργειακής αναβάθμισης &amp; προσβασιμότητας).</t>
  </si>
  <si>
    <t>Κατασκευή κτιρίου πολλαπλών χρήσεων στο ΕΠΑΛ Νάξου</t>
  </si>
  <si>
    <t>Στάδιο τροποποίησης - συμπλήρωσης μελετών.</t>
  </si>
  <si>
    <t>Αναβάθμιση - επέκταση Δημοτικού Σχολείου Φρυ Κάσου</t>
  </si>
  <si>
    <t>Δήμος Κάσου</t>
  </si>
  <si>
    <t>Στάδιο τροποποίησης τοπικού ρυμοτομικού, εξαγοράς οικοπέδου και υπογραφής προγραμματικής σύμβασης με ΚΟΛΟΣΣΟΣ ΑΕ.</t>
  </si>
  <si>
    <t>Ανέγερση νηπιαγωγείου στον Αδάμαντα Μήλου</t>
  </si>
  <si>
    <t>Υποβλήθηκε 30/7 αίτημα δημοπράτησης της μελέτης για προέγκριση.</t>
  </si>
  <si>
    <t>Αποκατάσταση και επέκταση κτιρίου για χρήση από το 3ο Νηπιαγωγείο Κω</t>
  </si>
  <si>
    <t>Απορρίφθηκε 20/3 αίτημα δημοπράτησης. Ζητήθηκε η συμπλήρωση της μελέτης και των τευχών δημοπράτησης.</t>
  </si>
  <si>
    <t>Ανέγερση Ολοήμερου Νηπιαγωγείου Παστίδας Ρόδου</t>
  </si>
  <si>
    <t>Δήμος Ρόδου</t>
  </si>
  <si>
    <t>Στάδιο έγκρισης κτιριολογικού προγράμματος και υποβολής αιτήματος δημοπράτησης για προέγκριση.</t>
  </si>
  <si>
    <t>Αναβάθμιση κτιρίου για τη στέγαση του νηπιαγωγείου Γαλανάδου Νάξου</t>
  </si>
  <si>
    <t>Στάδιο αξιολόγησης προσφορών. Υποβλήθηκαν 4 προσφορές και η 1 απορρίφθηκε. Μειοδότης ΑΜΕΡΓΟΝ ΙΚΕ με έκτωση 12%. Στάδιο ….</t>
  </si>
  <si>
    <t>Αναβάθμιση ηλεκτρονικού εξοπλισμού Πανεπιστημίου Αιγαίου</t>
  </si>
  <si>
    <t>Οι συμβάσεις για τα ΥΕ 1 &amp; 2 υπογράφτηκαν 6/6/2023 &amp; 8/6/2023. Ο εξοπλισμός παραδόθηκε και παραλήφθηκε. 
Οι συμβάσεις για τα ΥΕ 3 και 4 υπογράφτηκαν 10/2/2025 και 10/02/2025. Ο εξοπλισμός παραδόθηκε.</t>
  </si>
  <si>
    <t>16/6/2023 22/11/2023 2/12/2024</t>
  </si>
  <si>
    <t>Προμήθεια τεχνικού και εκπαιδευτικού εξοπλισμού για τις Ακαδημίες Εμπορικού Ναυτικού Καλύμνου και Σύρου</t>
  </si>
  <si>
    <t xml:space="preserve">Υπουργείο Ναυτιλίας και Νησιωτικής  Πολιτικής
</t>
  </si>
  <si>
    <t>Έχει καθυστερήσει η υποβολή αιτήματος δημοπράτησης για προέγκριση. ΔΠΠΠ και επιτήρηση;</t>
  </si>
  <si>
    <t>Bρεφονηπιακός σταθμός Φιλωτίου Νάξου</t>
  </si>
  <si>
    <t>Η σύμβαση υπογράφτηκε 5/5/2021. Ανάδοχος ΜΤ ΑΤΕ με έκπτωση 33%. Το φυσικό αντικείμενο ολοκληρώθηκε. 
Οι συμβάσεις για τις προμήθειες υπογράφτηκαν: ΥΕ3 27/12/2022, ΥΕ4 27/12/2022, ΥΕ5 23/12/2022, ΥΕ6 23/12/2022, ΥΕ7 23/12/2022 και ΥΕ8 27/12/2022. Ο εξοπλισμός παραδόθηκε. 
ΥΕ9: Σύνδεση με ΔΕΔΔΗΕ.
Ο Βρεφονηπιακός σταθμός λειτουργεί.</t>
  </si>
  <si>
    <t>22/5/2023 5/10/2023 2/12/2024</t>
  </si>
  <si>
    <t>Βρεφονηπιακός σταθμός Μαρμάρων ν. Πάρου</t>
  </si>
  <si>
    <t>Δήμος Πάρου</t>
  </si>
  <si>
    <t>Η σύμβαση υπογράφτηκε 3/2/2021. Ανάδοχος ΑΔΑΜΙΔΗΣ με έκπτωση 32,28%. Το φυσικό αντικείμενο ολοκληρώθηκε. Οι συμβάσεις για την προμήθεια του εξοπλισμού (ΥΕ2 και ΥΕ4) υπογράφτηκαν στις 28/2/2025 και η προμήθεια έχει ολοκληρωθεί. Η έναρξη λειτουργίας του Βρεφονηπιακού Σταθμού εκτιμάται ότι θα γίνει τον Σεπτέμβριο 2025.</t>
  </si>
  <si>
    <t>22/5/2023 6/8/2024 4/2/2025 1/7/2025</t>
  </si>
  <si>
    <t>Κατασκευή βρεφονηπιακού σταθμού στον οικισμό Καμάρας νήσου Λέρου</t>
  </si>
  <si>
    <t>Δήμος Λέρου</t>
  </si>
  <si>
    <t>Προεγκρίθηκε 8/5 η δημοπράτηση για την ανάθεση της μελέτης. Προθεσμία υποβολή προσφορών 4/8 και αποσφράγιση προσφορών 6/8.</t>
  </si>
  <si>
    <t>18/10/2024</t>
  </si>
  <si>
    <t>Παιδικός σταθμός Ιουλίδας Κέας</t>
  </si>
  <si>
    <t>Δήμος Κέας</t>
  </si>
  <si>
    <t>Στάδιο υπογραφής προγραμματικής σύμβασης μεταξύ Δήμου και ΜΟΔ ΑΕ και εκπόνησης μελέτης εφαρμογής και έκδοσης άδειας δόμησης.</t>
  </si>
  <si>
    <t>18/10/2025</t>
  </si>
  <si>
    <t>Αποκατάσταση - επέκταση κτιρίου και διαμόρφωσή του σε παιδικό σταθμό στο Μανδράκι Νισύρου</t>
  </si>
  <si>
    <t>Υπογράφτηκε (27/3/2025) προγραμματική σύμβαση μεταξύ Δήμου και ΚΩΑΝ. Λόγω πρόθεσης υλοποίησης του έργου από την ΠΝΑ, αναμένεται η τροποποίηση της άνω προγραμματικής (αφαίρεση έργου) και εν συνεχεία να προχωρήσει η διαδικασία για σύναψη νέας με ΠΝΑ.
Στάδιο εκπόνησης μελέτης εφαρμογής. Εκδόθηκε άδεια δόμησης. Αναμένεται έγκριση από ΕΦΑ Δωδ. (5/6).</t>
  </si>
  <si>
    <t>21/10/2024</t>
  </si>
  <si>
    <t>Βρεφονηπιακός σταθμός Χώρας Αστυπάλαιας</t>
  </si>
  <si>
    <t>Δήμος Αστυπάλαιας</t>
  </si>
  <si>
    <t>Αναμένεεται η υπογραφή προγραμματικής σύμβασης με το Δίκτυο Δάφνη και όχι με τον ΚΩΑΝ όπως ήταν αρχικά προγραμματισμένο.</t>
  </si>
  <si>
    <t>Αναβάθμιση και ανανέωση εξοπλισμού Γενικού Νοσοκομείου Σύρου «Βαρδάκειο &amp; Πρώιο» &amp; Γ.Ν. - Κ.Υ. Νάξου</t>
  </si>
  <si>
    <t>Γενικό Νοσοκομείο Σύρου 
«Βαρδάκειο και Πρώιο»</t>
  </si>
  <si>
    <t>Στάδιο υποβολής αιτήματος δημοπράτησης για προέγκριση και για τα τρία υποέργα.</t>
  </si>
  <si>
    <t>27/3/2025</t>
  </si>
  <si>
    <t>Προμήθεια Ασθενοφόρων Οχημάτων και Ιατροτεχνολογικού Εξοπλισμού για τις ανάγκες του ΕΚΑΒ στην Περιφέρεια Νοτίου Αιγαίου</t>
  </si>
  <si>
    <t>Εθνικό Κέντρο Άμεσης Βοήθειας</t>
  </si>
  <si>
    <t xml:space="preserve">Επανυποβλήθηκαν 25/7 αιτήματα δημοπράτησης για προέγκριση και για τα δύο υποέργα. Απορρίφθηκε 6/8 το αίτημα για τα ασθενοφόρα προκειμένου να γίνει έρευνα αγοράς και να επικαιροποιηθεί ο π/υ. </t>
  </si>
  <si>
    <t>Νησίδα Μουσείων Κάστρου Χώρας Νάξου - Β' φάση</t>
  </si>
  <si>
    <t>ΥΕ1: Η Απόφαση υλοποίησης με αυτεπιστασία υπογράφτηκε 27/9/2017 και η 6η τροποποίηση 02/05/2024. Στάδιο υλοποίησης με σημαντική καθυστέρηση. Έχει προχωρήσει η ανάθεση για το στήριξη του στεγαδιού
ΥΕ3 (Η/Μ εγκαταστάσεις): Ανάδοχος Μαργαρίτης. Υπογραφή σύμβασης 13/1/2023. Στάδιο υλοποίησης. 
YE2 (προθήκες): Θα απαιτηθεί αύξηση του π/υ. 
ΥΕ4 (κουφώματα Πύργου Γλέζου και Αεροπορίας): Απορρίφθηκε 4/8 αίτημα δημοπράτησης. 
ΥΕ5 (επιχρίσματα): Προεγκρίθηκε 3/7 η δημοπράτηση.  
ΥΕ13 (ξυλεία): Προεγκρίθηκε 4/7 η δημοπράτηση.</t>
  </si>
  <si>
    <t>30/4/2024 ΟΕ 21/5/2025</t>
  </si>
  <si>
    <t>Προστασία και Ανάδειξη Αρχαίας Ακρόπολης Ρόδου - Β' φάση</t>
  </si>
  <si>
    <t>ΥΕ1 "Αυτεπιστασία": Η Απόφαση υλοποίησης με αυτεπιστασία υπογράφτηκε 1/9/2016 και τροποποιήθηκε 10/6/2020, 10/6/2022, 23/1/2023, 8/7/2023 και 19/4/2024. Τροποποιήθηκε εκ νέου και υποβλήθηκε 23/7 ΤΔΥ. 
ΥΕ2 "Προμήθεια υλικού διαδρομών": Η σύμβαση υπογράφθηκε στις 29/5/2024. Ανάδοχος Δ. Γιωτόπουλος. Το φυσικό αντικείμενο ολοκληρώθηκε.
ΥΕ3 Εκπονήθηκε με ανάθεση από τη ΔΑΑΜ η στατική και αρχιτεκτονική μελέτη για την αναστήλωση του ναού. Αναμένεται αίτημα δημοπράτησης για προέγκριση.</t>
  </si>
  <si>
    <t>30/4/2024 ΟΕ 1/7/2025</t>
  </si>
  <si>
    <t>Δήλος - Ανοιχτό μουσείο. Παρεμβάσεις αναβάθμισης  στον αρχαιολογικό χώρο και το μουσείο - Β' Φάση</t>
  </si>
  <si>
    <t xml:space="preserve">ΥΕ1: Η ΑΥΙΜ εγκρίθηκε 27/6/2019 και η 4η τροποποίησή της 2/5/2024. Στάδιο υλοποίησης.
ΥΕ2: Προμήθεια οικίσκων. Η σύμβαση υπογράφτηκε.21/09/2022 και έχει ολοκληρωθεί. 
ΥΕ3: Επισκευή και ανακαίνιση κτιριακών υποδομών (αφορά τους χώρους φιλοξενίας). Η σύμβαση υπογράφτηκε 9/4/2021. Το υποέργο έχει σχεδόν ολοκληρωθεί. Αναμένεται η αποκατάσταση κακοτεχνιών.
ΥΕ4: Προμήθεια μαρμάρων. Η σύμβαση υπογράφτηκε 24/7/2023 και έχει ολοκληρωθεί.
ΥΕ7: Παραγωγή συμπληρωμάτων. Προεγκρίθηκε 10/6 η υπογραφή σύμβασης. Η σύμβαση υπογράφτηκε ....../2025. Στάδιο .... (υποβλήθηκε 4/8 ΤΔΥ).
ΥΕ9: Μετακινήσεις αρχιτεκτονικών μελών.... Προεγκρίθηκε 10/6 η υπογραφή σύμβασης. Η σύμβαση υπογράφτηκε .../2025. Στάδιο .... (υποβλήθηκε 4/8 ΤΔΥ) </t>
  </si>
  <si>
    <t>29/4/2024 ΟΕ 12/9/2024</t>
  </si>
  <si>
    <t>Αποκατάσταση δωμάτων και συντήρηση τοιχογραφιών Ιεράς Μονής Αγίου Ιωάννη Θεολόγου Πάτμου - Β' Φάση</t>
  </si>
  <si>
    <t>ΥΕ1: Η 5η τροποποίηση της ΑΥΙΜ εγκρίθηκε 15/12/2024. Το φυσικό αντικείμενο ολοκληρώθηκε.
ΥΕ2: Ολοκλήρωση μόνωσης δώματος. Η σύμβαση υπογράφτηκε 16/9/2024. Οι εργασίες ολοκληρώθηκαν.</t>
  </si>
  <si>
    <t>29/4/2024 ΟΕ 7/10/2024 2/12/2024 30/6/2025</t>
  </si>
  <si>
    <t>Δημιουργία νέων θέσεων εργασίας
(ΝΘΕ) για ανέργους σε επιχειρήσεις της στρατηγικής RIS3 στην Περιφέρεια Νοτίου Αιγαίου</t>
  </si>
  <si>
    <t>Επιχειρήσεις</t>
  </si>
  <si>
    <t>Εγκρίθηκαν 81 πράξεις και αφορούν 81 ΝΘΕ.</t>
  </si>
  <si>
    <t>27/6/2025</t>
  </si>
  <si>
    <t>Πρόγραμμα ανάπτυξης και ενδυνάμωσης διεπιστημονικών συμβουλευτικών και υποστηρικτικών δομών και μαθησιακής υποστήριξης / συνεκπαίδευσης μαθητών / τριών με αναπηρία ή / και ειδικές εκπαιδευτικές ανάγκες για την ισότιμη πρόσβαση και συμπερίληψη στην εκπαίδευση</t>
  </si>
  <si>
    <t xml:space="preserve">Υπουργείο Παιδείας, Θρησκευμάτων και Αθλητισμού
Επιτελική Δομή ΕΣΠΑ  
</t>
  </si>
  <si>
    <t>Αφορά τα σχολικά έτη 2023-2026. Στάδιο παροχής υπηρεσιών προσωπικού για το σχολικό έτος 2024-2025. Η πράξη τροποποιήθηκε στις 15/10/2024 όπου αυξήθηκαν οι πρόσθετοι εθνικοί πόροι.</t>
  </si>
  <si>
    <t>28/7/2023 2/2/2024 15/10/2024</t>
  </si>
  <si>
    <t>Επιχορήγηση ΝΠ Διεθνή Οργανισμού Μετανάστευσης (ΔΟΜ) Αποστολή Ελλάδος για την υλοποίηση του έργου "Helios+ : Ολοκληρωμένες δράσεις ένταξης πολιτών τρίτων χωρών στην αγορά εργασίας στην Περιφέρεια Νοτίου Αιγαίου</t>
  </si>
  <si>
    <t>Διεθνής Οργανισμός Μετανάστευσης (ΔΟΜ) Αποστολή Ελλάδος</t>
  </si>
  <si>
    <t>Η πράξη υλοποιείται με εκχώρηση στην Ειδική Υπηρεσία Συντονισμού και Διαχείριση Προγραμμάτων Μετανάστευσης και Εσωτερικών Υποθέσεων (Ε.Υ.ΣΥ.Δ. Μ.Ε.Υ.). Δημοσιεύθηκε 26/5/2025 η πρόσκληση εκδήλωσης ενδιαφέροντος προς τους ωφελούμενους.</t>
  </si>
  <si>
    <t>17/1/2025</t>
  </si>
  <si>
    <t>Κοινωνικό Φαρμακείο Δήμου Νάξου και Μικρών Κυκλάδων</t>
  </si>
  <si>
    <t xml:space="preserve">Συνέχιση λειτουργίας δομής από 1/7/2023. </t>
  </si>
  <si>
    <t>Δομή Συσσιτίου και Κοινωνικό Φαρμακείο Δήμου Ρόδου</t>
  </si>
  <si>
    <t>Δημοτικός Οργανισμός Πρόνοιας Ρόδου</t>
  </si>
  <si>
    <t xml:space="preserve">Συνέχιση λειτουργίας δομής από 1/7/2023 </t>
  </si>
  <si>
    <t>Κέντρο Κοινότητας με Παράρτημα Ρομά Δήμου Κω</t>
  </si>
  <si>
    <t>Συνέχιση λειτουργίας δομής από 1/7/2023.</t>
  </si>
  <si>
    <t>Κέντρο Κοινότητας Δήμου Νάξου και Μικρών Κυκλάδων</t>
  </si>
  <si>
    <t>Κέντρο Κοινότητας Δήμου Μήλου</t>
  </si>
  <si>
    <t>Κέντρο Κοινότητας Δήμου Λέρου</t>
  </si>
  <si>
    <t>Κέντρο Κοινότητας Δήμου Θήρας</t>
  </si>
  <si>
    <t>Κέντρο Κοινότητας με παράρτημα Ρομά Δήμου Ρόδου</t>
  </si>
  <si>
    <t>Κέντρο Κοινότητας Δήμου Τήνου</t>
  </si>
  <si>
    <t>Δήμος Τήνου</t>
  </si>
  <si>
    <t>Κέντρο Κοινότητας Δήμου Κέας</t>
  </si>
  <si>
    <t>Κέντρο Κοινότητας Δήμου Σύρου - Ερμούπολης</t>
  </si>
  <si>
    <t>Κέντρο Κοινότητας Δήμου Καρπάθου</t>
  </si>
  <si>
    <t>Δήμος Καρπάθου</t>
  </si>
  <si>
    <t>Συνέχιση λειτουργίας δομής από 1/7/2023</t>
  </si>
  <si>
    <t>Κέντρο Κοινότητας Δήμου Καλύμνου</t>
  </si>
  <si>
    <t>Δήμος Καλυμνίων</t>
  </si>
  <si>
    <t>Κέντρο Κοινότητας Δήμου Άνδρου</t>
  </si>
  <si>
    <t>Κέντρο Κοινότητας Δήμου Πάρου</t>
  </si>
  <si>
    <t>Κέντρο Κοινότητας Δήμου Μυκόνου</t>
  </si>
  <si>
    <t>Δήμος Μυκόνου</t>
  </si>
  <si>
    <t>Δημοσιεύθηκε (2.6.2025) διακήρυξη για τη μίσθωση ακινήτου - αναμένεται αναμόρφωση π/υ ώστε να ακολουθήσει εισήγηση/ ανακοίνωση προς ΑΣΕΠ για προσλήψεις προσωπικού - πιθανή ολοκλήρωση των δυο διαδικασιών (μίσθωση &amp; ανακοίνωση ΑΣΕΠ): 2ο δεκαπενθήμερο Ιουλίου 2025.</t>
  </si>
  <si>
    <t>22/11/2024</t>
  </si>
  <si>
    <t>ΚΗΦΗ Δήμου Νάξου και Μικρών Κυκλάδων</t>
  </si>
  <si>
    <t xml:space="preserve">Συνέχιση λειτουργίας δομής από 1/7/2023.
</t>
  </si>
  <si>
    <t>21/8/2023 17/6/2024</t>
  </si>
  <si>
    <t>ΚΗΦΗ Δήμου Ρόδου</t>
  </si>
  <si>
    <t>ΚΗΦΗ Νάουσας Πάρου "Η Αγάπη"</t>
  </si>
  <si>
    <t>14/9/2023 6/8/2024</t>
  </si>
  <si>
    <t>ΚΗΦΗ Αγ. Αποστόλων Ρόδου</t>
  </si>
  <si>
    <t>ΑΜΚΕ Κοινωνικής Φροντίδας και Ανάπτυξης
Δήμου Ροδίων</t>
  </si>
  <si>
    <t>ΚΗΦΗ Δήμου Τήνου</t>
  </si>
  <si>
    <t xml:space="preserve">Συνέχιση λειτουργίας δομής από 1/7/2023. Εκκρεμεί η πρόσληψη ενός φυσικοθεραπευτή. Πρόσληψη νοσηλεύτριας στις αρχές Απριλίου. </t>
  </si>
  <si>
    <t>12/11/2023 2/7/2024</t>
  </si>
  <si>
    <t>Κέντρο Ημερήσιας Φροντίδας Ηλικιωμένων Δήμου Μήλου</t>
  </si>
  <si>
    <t>Γίνονται παρεμβάσεις στο κτίριο ώστε να είναι σύμφωνο με τις προδιαγραφές του ΦΕΚ, έχουν ξεκινήσει τη διαδικασία έγκρισης προσλήψεων προσωπικού &amp; εξοπλισμού. Πιθανή ημερομηνία έναρξης 1/9/2025.</t>
  </si>
  <si>
    <t>14/1/2025</t>
  </si>
  <si>
    <t>Κέντρο Ημερήσιας Φροντίδας Ηλικιωμένων στην Κίμωλο</t>
  </si>
  <si>
    <t xml:space="preserve">Αφεντάκειο Κληροδότημα Κιμώλου </t>
  </si>
  <si>
    <t>Γίνονται παρεμβάσεις στο κτίριο ώστε να είναι σύμφωνο με τις προδιαγραφές του ΦΕΚ, έχουν ξεκινήσει τη διαδικασία έγκρισης προσλήψεων προσωπικού. Πιθανή ημερομηνία έναρξης 1/8/2025.</t>
  </si>
  <si>
    <t>Κέντρο Ημερήσιας Φροντίδας Ηλικιωμένων Δήμου Λέρου</t>
  </si>
  <si>
    <t>Στάδιο ανάθεσης μελέτης εργασιών για έκδοση οικοδ. άδειας για παρεμβάσεις στο κτίριο. Υπολογίζουν τέλος Ιουλίου να καταθέσουν αίτημα για χορήγηση άδειας λειτουργίας.</t>
  </si>
  <si>
    <t>Κέντρο Ημερήσιας Φροντίδας Ηλικιωμένων Δ.Ε Καμείρου Δήμου Ρόδου</t>
  </si>
  <si>
    <t xml:space="preserve">Δεν έχει γίνει καμία ενέργεια (κτιριακή παρέμβαση ή προσκληση για πρόσληψη προσωπικού), καθώς το κτίριο έχει κάποια πολεοδομικά ζητήματα. Θα καθυστερήσει αρκετά η έναρξη λειτουργίας. Προσανατολίζονται σε αναζήτηση νέου κτιρίου. </t>
  </si>
  <si>
    <t>Κέντρο Ημερήσιας Φροντίδας Ηλικιωμένων Δ.Ε Νότιας Ρόδου Δήμου Ρόδου</t>
  </si>
  <si>
    <t>Γίνονται παρεμβάσεις στο κτίριο ώστε να είναι σύμφωνο με τις προδιαγραφές του ΦΕΚ, δεν έχουν ξεκινήσει διαδικασίες πρόσληψης προσωπικού. Πιθανή ημερομηνία έναρξης 1/12/2025.</t>
  </si>
  <si>
    <t>Λειτουργία Στεγών Υποστηριζόμενης Διαβίωσης (ΣΥΔ) Ατόμων με Αναπηρία στη Ρόδο</t>
  </si>
  <si>
    <t>Σύνδεσμος Προστασίας Παιδιών και ΑμεΑ</t>
  </si>
  <si>
    <t>15/2/2024</t>
  </si>
  <si>
    <t>Στέγη Υποστηριζόμενης Διαβίωσης Ατόμων με Αναπηρία "Φίλιππος Ολυμπίτης" στην
Κάλυμνο</t>
  </si>
  <si>
    <t>Σωματείο Γονέων και Κηδεμόνων ΑμεΑ
Επαρχίας Καλύμνου «Άγιος
Παντελεήμων»</t>
  </si>
  <si>
    <t>Στάδιο εύρεσης προσωπικού και ωφελουμένων.</t>
  </si>
  <si>
    <t>24/12/2024</t>
  </si>
  <si>
    <t>Κέντρο Διημέρευσης - Ημερήσιας Φροντίδας ΑμεΑ "ΕΛΠΙΔΑ"</t>
  </si>
  <si>
    <t>Δωδεκανησιακός Σύλλογο Γονέων και
Κηδεμόνων Ατόμων με Ειδικές Ανάγκες</t>
  </si>
  <si>
    <t>Λειτουργία Κέντρου Διημέρευσης και Ημερήσιας Φροντίδας ΑμεΑ Ρόδου</t>
  </si>
  <si>
    <t>Στάδιο λειτουργίας δομής από 18/3/2025.</t>
  </si>
  <si>
    <t>Παρατηρητήριο Κοινωνικής Ένταξης Περιφέρειας Νοτίου Αιγαίου</t>
  </si>
  <si>
    <t xml:space="preserve">ΥΕ1: Η σύμβαση υπογράφτηκε 26/6/2024. Στάδιο παροχής υπηρεσιών.
Το ΥΕ2 ολοκληρώθηκε. </t>
  </si>
  <si>
    <t>27/6/2023 9/7/2024</t>
  </si>
  <si>
    <t>Λειτουργία κέντρου συμβουλευτικής υποστήριξης γυναικών θυμάτων βίας Ρόδου</t>
  </si>
  <si>
    <t>Συνέχιση λειτουργίας δομής από 1/7/2023. Παραίτηση διοικητικού - η θέση θα επαναπροκηρυχθεί</t>
  </si>
  <si>
    <t>Λειτουργία κέντρου συμβουλευτικής υποστήριξης γυναικών θυμάτων βίας Σύρου</t>
  </si>
  <si>
    <t>Κέντρο Ερευνών για Θέματα Ισότητας (ΚΕΘΙ)</t>
  </si>
  <si>
    <t xml:space="preserve">Λειτουργία κέντρου συμβουλευτικής υποστήριξης γυναικών θυμάτων βίας Κω </t>
  </si>
  <si>
    <t>Λειτουργία Ξενώνα Φιλοξενίας γυναικών θυμάτων βίας Ρόδου</t>
  </si>
  <si>
    <t>Συνέχιση λειτουργίας δομής από 1/7/2023. 
ΥΕ2: Φύλαξη. Η σύμβαση υπογράφτηκε 13/9/2024. Στάδιο παροχής υπηρεσιών.</t>
  </si>
  <si>
    <t>20/12/2023 13/12/2024</t>
  </si>
  <si>
    <t>Λειτουργία Τοπικής Ομάδας Υγείας (ΤΟΜΥ) 2ης ΥΠΕ στην Κω, Περιφέρεια Νοτίου Αιγαίου</t>
  </si>
  <si>
    <t>Επιτελική Δομή ΕΣΠΑ Υπ. Υγείας</t>
  </si>
  <si>
    <t>23/2/2024 20/5/2025</t>
  </si>
  <si>
    <t>Μονάδα Έγκαιρης Παρέμβασης στην Ψύχωση, Ρόδου</t>
  </si>
  <si>
    <t>ΞΕΝΙΟΣ ΖΕΥΣ ΑΜΚΕ</t>
  </si>
  <si>
    <t>Στάδιο λειτουργίας δομής.</t>
  </si>
  <si>
    <t>20/5/2025</t>
  </si>
  <si>
    <t>Πολυδύναμο Κέντρο αντιμετώπισης των εξαρτήσεων ν.Ρόδου</t>
  </si>
  <si>
    <t>Κέντρο Θεραπείας Εξαρτημένων Ατόμων (ΚΕΘΕΑ)</t>
  </si>
  <si>
    <t>Συνέχιση λειτουργίας δομής από 1/12/2023. Έληξε η περίοδος συγχηματοδότησης. Υποβλήθηκε 26/2 ΤΔΠ για αλλαγή επωνυμίας δικαιούχου μετά τη συγχώνευση ΚΕΘΕΑ &amp; ΟΚΑΝΑ. Ολοκληρώθηκε το φυσικό και οικονομικό αντικείμενο 31/12/2024.</t>
  </si>
  <si>
    <t>Κινητή Μονάδα αντιμετώπισης των εξαρτήσεων ν.  Ρόδου</t>
  </si>
  <si>
    <t>Συνέχιση λειτουργίας δομής από 1/12/2023. Έληξε η περίοδος συγχηματοδότησης. Υποβλήθηκε 26/2 ΤΔΠ  για αλλαγή επωνυμίας δικαιούχου μετά τη συγχώνευση ΚΕΘΕΑ &amp; ΟΚΑΝΑ. Ολοκληρώθηκε το φυσικό και οικονομικό αντικείμενο 31/12/2024.</t>
  </si>
  <si>
    <t>Δομές αντιμετώπισης των εξαρτήσεων στην Περιφέρεια Νοτίου Αιγαίου</t>
  </si>
  <si>
    <t xml:space="preserve">Εθνικός Οργανισμός Πρόληψης και Αντιμετώπισης Εξαρτήσεων </t>
  </si>
  <si>
    <t>Πρόκειται για δύο νέες δομές, μια στην Κάλυμνο (Μονάδα Συνδυαστικής Παρέμβασης) και μία στη Σύρο (Πολυδύναμο Κέντρο) που θα λειτουργήσουν από τον ΕΟΠΑΕ</t>
  </si>
  <si>
    <t>20/6/2025</t>
  </si>
  <si>
    <t>Πολυδύναμο Κέντρο για την αντιμετώπιση εξαρτήσεων και υποστήριξη ατόμων με
εξαρτήσεις στον Δήμο Καλυμνίων</t>
  </si>
  <si>
    <t>Πρόκειται για επαναλειτουργία δομής(Πολυδύναμο Κέντρο) στην Κάλυμνο. Η πράξη συμεριλήφθηκε το ΣΒΑΑ Καλυμνίων</t>
  </si>
  <si>
    <t>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στο Νότιο Αιγαίο, κύκλος 2022-2023</t>
  </si>
  <si>
    <t>ΕΕΤΑΑ αε</t>
  </si>
  <si>
    <t>Η πράξη άρχισε 1/9/2022 και ολοκληρώθηκε 31/7/2023. Ωφελήθηκαν 1.740 γονείς και 2.070 παιδιά. Υποβλήθηκε 27/12 ΤΔΠ.</t>
  </si>
  <si>
    <t>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στο Νότιο Αιγαίο, για το σχολικό έτος 2023-2024</t>
  </si>
  <si>
    <t>Η πράξη άρχισε 1/9/2023 και ολοκληρώθηκε 31/7/2024. Οφελούνται 1.430 γονείς και 1.786 παιδιά. Υποβλήθηκε 14/3 ΤΔΠ.</t>
  </si>
  <si>
    <t>7/7/2023 19/1/2024</t>
  </si>
  <si>
    <t>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στο Νότιο Αιγαίο, κύκλος 2024-2025»</t>
  </si>
  <si>
    <t>Η πράξη άρχισε 1/9/2024 και ολοκληρώνεται 31/7/2025. Οφελούνται 1.206 γονείς και 1.487 παιδιά. Υποβλήθηκε τροποποιημένο ΤΔΥ για το 1ο ΥΕ για προσαρμογή στην πραγματική υλοποίηση</t>
  </si>
  <si>
    <t>26/7/2024   28/11/2024</t>
  </si>
  <si>
    <t>Υποστήριξη παρεμβάσεων ισότιμης πρόσβασης ΑμεΑ και άλλες ειδικές εκπαιδευτικές ανάγκες στο Πανεπιστήμιο Αιγαίου στην Περιφέρεια Νοτίου Αιγαίου</t>
  </si>
  <si>
    <t xml:space="preserve"> 
Ειδικός Λογαριασμός Ερευνών Πανεπιστημίου Αιγαίου</t>
  </si>
  <si>
    <t>Υλοποιείται με ίδια μέσα. Έχει γίνει πρόσληψη 3 ατόμων, αναμένεται η πρόσληψη και του υπόλοιπου προσωπικού.</t>
  </si>
  <si>
    <t>Δομές Αστέγων Δήμου Ρόδου</t>
  </si>
  <si>
    <t>Οι ΑΥΙΜ για το 1ο και 2ο υποέργο υπογράφηκαν 22/11/2021. Έναρξη λειτουργίας 20/10/2022.</t>
  </si>
  <si>
    <t>Τεχνική υποστήριξη Χωρικής Αρχής ΟΧΕ μικρών νησιών Δωδεκανήσου</t>
  </si>
  <si>
    <t>Αναπτυξιακή Δωδεκανήσου ΑΕ</t>
  </si>
  <si>
    <t>Στάδιο πρόσληψης ένός στελέχους.</t>
  </si>
  <si>
    <t>Τεχνική υποστήριξη Χωρικής Αρχής ΟΧΕ μικρών νησιών Κυκλάδων</t>
  </si>
  <si>
    <t>Αναπτυξιακή Εταιρεία Κυκλάδων ΑΕ</t>
  </si>
  <si>
    <t>Παροχή υπηρεσιών τεχνικής υποστήριξης (Δ.7.1)</t>
  </si>
  <si>
    <t>ΕΥΔ Προγράμματος "Νότιο Αιγαίο"</t>
  </si>
  <si>
    <t xml:space="preserve">Στάδιο υλοποίησης </t>
  </si>
  <si>
    <t>21/3/2023 28/7/2025</t>
  </si>
  <si>
    <t>Δράσεις πληροφόρησης και επικοινωνίας (Δ.7.2)</t>
  </si>
  <si>
    <t>Στάδιο υλοποίησης.</t>
  </si>
  <si>
    <t>21/3/2023</t>
  </si>
  <si>
    <t>Αξιολόγηση και μελέτες, συλλογή δεδομένων (Δ.7.3)</t>
  </si>
  <si>
    <t xml:space="preserve">Έχει ανατεθεί η εκπόνηση των ΟΧΕ Μικρών Νησιών και η αξιολόγηση επιπτώσεων ΕΠ ΝΑ 2014-2020. </t>
  </si>
  <si>
    <t>14/3/2023 24/7/2025</t>
  </si>
  <si>
    <t>Προμήθειες και υπηρεσίες λειτουργικής υποστήριξης (Δ.7.1)</t>
  </si>
  <si>
    <t>27/3/2023</t>
  </si>
  <si>
    <t>Τεχνική υποστήριξη Χωρικών Αρχών Στρατηγικών Βιώσιμης Αστικής Ανάπτυξης (ΣΒΑΑ)</t>
  </si>
  <si>
    <t>Η σύμβαση για την εκπόνηση του ΣΒΑΑ Ερμούπολης υπογράφτηκε 20/7/2023, της Νάξου 26/5/2023, της Καλύμνου 28/4/2023 και της Κω 13/7/2023. Η σύμβαση για την εκπόνηση του ΣΒΑΑ Δήμου Ρόδου υπογράφτηκε 31/3/2025. Στάδιο ανάθεσης σε συμβούλους υποστήριξης ωρίμανσης.</t>
  </si>
  <si>
    <t>10/5/2023 13/12/2024 31/7/2025</t>
  </si>
  <si>
    <t>Τεχνική Υποστήριξη της Διεύθυνσης Τεχνικών Έργων Δωδεκανήσου</t>
  </si>
  <si>
    <t>Οι συμβάσεις με τους 4 συμβούλους υπογράφτηκαν 2/10/2023. Στάδιο παραχής υπηρεσιών. Αποχώρησε 1 σύμβουλος. Προσλήφθηκε νέος από 7/4/2025.</t>
  </si>
  <si>
    <t>6/7/2023 23/10/2023 12/9/2024</t>
  </si>
  <si>
    <t>Τεχνική Υποστήριξη της Διεύθυνσης Τεχνικών Έργων Κυκλάδων</t>
  </si>
  <si>
    <t>Υπογράφτηκαν συμβάσεις με 2 συμβούλους στις 21/1/2024 και με τον 3ο ../../202..</t>
  </si>
  <si>
    <t>Αξιολόγηση και μελέτες, συλλογή δεδομένων (Δ.8.3)</t>
  </si>
  <si>
    <t>Στάδιο ανάθεσης</t>
  </si>
  <si>
    <t>16/6/2023</t>
  </si>
  <si>
    <t>Δράσεις προετοιμασίας, εφαρμογής, παρακολούθησης και ελέγχου (Δ.8.1)</t>
  </si>
  <si>
    <t>Δράσεις πληροφόρησης και επικοινωνίας (Δ.8.2)</t>
  </si>
  <si>
    <t>20/6/2023</t>
  </si>
  <si>
    <t>ΣΥΝΟΛΟ</t>
  </si>
  <si>
    <r>
      <t>ΥΕ1: Η σύμβαση με το μελετητή υπογράφτηκε 15/2/2021. Η μελέτη και τα ΤΔ ολοκληρώθηκαν.
ΥΕ2: Η σύμβαση υπογράφτηκε στις 12/5/2023. Ανάδοχος: ΙΠΠΟΔΑΜΟΣ ΑΤΕ, Έκπτωση: 28%. Στάδιο υλοποίησης εργασιών με σημαντική καθυστέρηση (</t>
    </r>
    <r>
      <rPr>
        <i/>
        <sz val="10"/>
        <rFont val="Arial Narrow"/>
        <family val="2"/>
        <charset val="161"/>
      </rPr>
      <t>από 25/12/2024 έως 24-6-2025 υλοποιήθηκε εντός οριακής προθεσμίας</t>
    </r>
    <r>
      <rPr>
        <sz val="10"/>
        <rFont val="Arial Narrow"/>
        <family val="2"/>
        <charset val="161"/>
      </rPr>
      <t>. Προεγκρίθηκε 27/6 παράταση έως 27/8/2025.</t>
    </r>
  </si>
  <si>
    <r>
      <rPr>
        <b/>
        <sz val="10"/>
        <rFont val="Arial Narrow"/>
        <family val="2"/>
        <charset val="161"/>
      </rPr>
      <t>Υ/Ε 1  (εργολαβία)</t>
    </r>
    <r>
      <rPr>
        <sz val="10"/>
        <rFont val="Arial Narrow"/>
        <family val="2"/>
        <charset val="161"/>
      </rPr>
      <t xml:space="preserve"> Η σύμβαση υπογράφτηκε 8/2/2021. Ανάδοχος 3Κ (αντικατέστησε την ΙΜΙΑ ΤΕΧΝΙΚΗ ΑΕ) και έχει ολοκληρωθεί.
Το </t>
    </r>
    <r>
      <rPr>
        <b/>
        <sz val="10"/>
        <rFont val="Arial Narrow"/>
        <family val="2"/>
        <charset val="161"/>
      </rPr>
      <t>Υ/Ε 2 (ενεργειακή επιθεώρηση)</t>
    </r>
    <r>
      <rPr>
        <sz val="10"/>
        <rFont val="Arial Narrow"/>
        <family val="2"/>
        <charset val="161"/>
      </rPr>
      <t xml:space="preserve"> είναι σε στάδιο ανάθεσης. Αναμένεται συμβασιοποίηση έως τέλη Μαΐου και ολοκλήρωση έως τέλη Ιουνίου 2025.
Το </t>
    </r>
    <r>
      <rPr>
        <b/>
        <sz val="10"/>
        <rFont val="Arial Narrow"/>
        <family val="2"/>
        <charset val="161"/>
      </rPr>
      <t xml:space="preserve">Υ/Ε 3 (επαύξησης ισχύος ηλεκτοδότησης, ΔΕΔΔΗΕ) </t>
    </r>
    <r>
      <rPr>
        <sz val="10"/>
        <rFont val="Arial Narrow"/>
        <family val="2"/>
        <charset val="161"/>
      </rPr>
      <t>ενεργοποιήθηκε στις 15/12/2023 και έχει ολοκληρωθί πλην της επαύξησης στο Β΄ Δημοτικό Σχολείο Αρχαγγέλου λόγω έλλειψης τριφασικών μετρητών και απαίτησης μελέτης από το ΔΕΔΔΗΕ. Ολοκληρώθηκε 10/5.</t>
    </r>
  </si>
  <si>
    <r>
      <rPr>
        <b/>
        <sz val="10"/>
        <rFont val="Arial Narrow"/>
        <family val="2"/>
        <charset val="161"/>
      </rPr>
      <t>Υ/Ε 1 (Εργολαβία)</t>
    </r>
    <r>
      <rPr>
        <sz val="10"/>
        <rFont val="Arial Narrow"/>
        <family val="2"/>
        <charset val="161"/>
      </rPr>
      <t xml:space="preserve"> :</t>
    </r>
    <r>
      <rPr>
        <b/>
        <sz val="10"/>
        <rFont val="Arial Narrow"/>
        <family val="2"/>
        <charset val="161"/>
      </rPr>
      <t xml:space="preserve"> </t>
    </r>
    <r>
      <rPr>
        <sz val="10"/>
        <rFont val="Arial Narrow"/>
        <family val="2"/>
        <charset val="161"/>
      </rPr>
      <t xml:space="preserve">Η Σύμβαση υπογράφηκε στις 19/5/2025. Ανάδοχος η ΤΟΜΗ ΜΑΚΕΔΟΝΙΑΣ Ε.Π.Ε. με έκπτωση 10,43%. Στάδιο ενεργοποίησης και εγκατάστασης Αναδόχου.
</t>
    </r>
    <r>
      <rPr>
        <b/>
        <sz val="10"/>
        <rFont val="Arial Narrow"/>
        <family val="2"/>
        <charset val="161"/>
      </rPr>
      <t xml:space="preserve">Υ/Ε 3 (Υπηρεσίες Βασικού Μελετητή) </t>
    </r>
    <r>
      <rPr>
        <sz val="10"/>
        <rFont val="Arial Narrow"/>
        <family val="2"/>
        <charset val="161"/>
      </rPr>
      <t>: Σε στάδιο ανάθεσης.</t>
    </r>
  </si>
  <si>
    <r>
      <rPr>
        <b/>
        <sz val="10"/>
        <rFont val="Arial Narrow"/>
        <family val="2"/>
        <charset val="161"/>
      </rPr>
      <t xml:space="preserve">Υ/Ε 1 (Εργολαβία) </t>
    </r>
    <r>
      <rPr>
        <sz val="10"/>
        <rFont val="Arial Narrow"/>
        <family val="2"/>
        <charset val="161"/>
      </rPr>
      <t xml:space="preserve">: Προεγκρίθηκε 17/2/ η δημοπράτηση. Δημοπρατήθηκε στις 13/5 (προθεσμία υποβολής προσφορών έως 125). Το από 16/5 1ο Πρακτικό (με το οποίο ζητήθηκαν διευκρινίσεις από οικονομικό φορέα λόγω υψηλού ποσοστού έκπτωσης), και το από 18/6 2ο Πρακτικό ανάδειξης Προσωρινού Μειοδότη (ΒΑΣΚΟ ΑΤΕ, ποσοστό έκπτωσης 36,22 %, 669.690,00 €) εγκρίθηκαν στις 4/7. Το από 16/7 3ο Πρακτικό κατακύρωσης εγκρίθηκε στις 28/7. Αναμένεται η παρέλευση της περιόδου υποβολής προσφυγών και κατόπιν η υποβολή αιτήματος προέγκρισης σύμβασης περί τα τέλη Αυγούστου.
</t>
    </r>
    <r>
      <rPr>
        <b/>
        <sz val="10"/>
        <rFont val="Arial Narrow"/>
        <family val="2"/>
        <charset val="161"/>
      </rPr>
      <t xml:space="preserve">Υ/Ε 3 (Εκπόνηση Μελέτης) </t>
    </r>
    <r>
      <rPr>
        <sz val="10"/>
        <rFont val="Arial Narrow"/>
        <family val="2"/>
        <charset val="161"/>
      </rPr>
      <t>: Η σύμβαση υπογράφτηκε 10/4/2024 και έχει περαιωθεί.</t>
    </r>
  </si>
  <si>
    <r>
      <rPr>
        <b/>
        <sz val="10"/>
        <rFont val="Arial Narrow"/>
        <family val="2"/>
        <charset val="161"/>
      </rPr>
      <t>Υ/Ε 1 (Εργολαβία)</t>
    </r>
    <r>
      <rPr>
        <sz val="10"/>
        <rFont val="Arial Narrow"/>
        <family val="2"/>
        <charset val="161"/>
      </rPr>
      <t xml:space="preserve"> : Προεγκρίθηκε 17/2 η δημοπράτηση. Δημοπρατήθηκε στις 6/5 (προθεσμία υποβολής προσφορών έως 5/5). Το 1ο Πρακτικό (απόρριψη προσφοράς και συνέχιση διαδικασίας αξιολόγησης προσφορών) εγκρίθηκε στις 17/6. Το 2ο Πρακτικό ανάδειξης Προσωρινού Μειοδότη (Αναγνώστου Δημήτριος, ποσοστό έκτωσης 20,31%, 618.950,82 €) εγκρίθηκε στις 11/6. Το 3ο Πρακτικό κατακύρωσης εγκρίθηκε στις 16/7. Αναμένεται η παρέλευση της περιόδου υποβολής προσφυγών και κατόπιν η υποβολή αιτήματος προέγκρισης σύμβασης εντος του 1ου δεκαπενθήμερου του Αυγούστου.
</t>
    </r>
    <r>
      <rPr>
        <b/>
        <sz val="10"/>
        <rFont val="Arial Narrow"/>
        <family val="2"/>
        <charset val="161"/>
      </rPr>
      <t>Υ/Ε 3 (Εκπόνηση Μελέτης)</t>
    </r>
    <r>
      <rPr>
        <sz val="10"/>
        <rFont val="Arial Narrow"/>
        <family val="2"/>
        <charset val="161"/>
      </rPr>
      <t xml:space="preserve"> : Η σύμβαση υπογράφτηκε 10/4/2024 και έχει περαιωθεί. </t>
    </r>
  </si>
  <si>
    <r>
      <rPr>
        <b/>
        <sz val="10"/>
        <rFont val="Arial Narrow"/>
        <family val="2"/>
        <charset val="161"/>
      </rPr>
      <t>ΥΕ 1 (ΕΕΛ):</t>
    </r>
    <r>
      <rPr>
        <sz val="10"/>
        <rFont val="Arial Narrow"/>
        <family val="2"/>
        <charset val="161"/>
      </rPr>
      <t xml:space="preserve"> Η σύμβαση υπογράφτηκε 21/2/2023 (Ανάδοχος Κ/Ξ ΣΜΙΛΗ ΑΤΕ - ΤΕΧΝΟΚΥΚΛΑΔΙΚΗ ΑΤΕ). Έγινε έγκριση της μελέτης εφαρμογής και είναι σε στάδιο υλοποίησης (σκυροδέματα).
Ο ανάδοχος έθεσε θέμα επικινδυνότητας πρανών. 
</t>
    </r>
    <r>
      <rPr>
        <b/>
        <sz val="10"/>
        <rFont val="Arial Narrow"/>
        <family val="2"/>
        <charset val="161"/>
      </rPr>
      <t xml:space="preserve">ΥΕ 2 (Συμπληρ. Δίκτυα Αποχέτευσης): </t>
    </r>
    <r>
      <rPr>
        <sz val="10"/>
        <rFont val="Arial Narrow"/>
        <family val="2"/>
        <charset val="161"/>
      </rPr>
      <t xml:space="preserve">Αφορά στην  ολοκλήρωσης των αναμονών ιδιωτικών συνδέσεων των δικτύων. Αναμένεται η έγκριση της δημοπράτησης.    </t>
    </r>
  </si>
  <si>
    <r>
      <rPr>
        <b/>
        <sz val="10"/>
        <rFont val="Arial Narrow"/>
        <family val="2"/>
        <charset val="161"/>
      </rPr>
      <t xml:space="preserve">ΥΕ 1 (Δίκτυα): </t>
    </r>
    <r>
      <rPr>
        <sz val="10"/>
        <rFont val="Arial Narrow"/>
        <family val="2"/>
        <charset val="161"/>
      </rPr>
      <t xml:space="preserve">Η σύμβαση υπογράφηκε 4/10/2019. Το φυσικό αντικείμενο ολοκληρώθηκε.
</t>
    </r>
    <r>
      <rPr>
        <b/>
        <sz val="10"/>
        <rFont val="Arial Narrow"/>
        <family val="2"/>
        <charset val="161"/>
      </rPr>
      <t>ΥΕ 2 (ΕΕΛ):</t>
    </r>
    <r>
      <rPr>
        <sz val="10"/>
        <rFont val="Arial Narrow"/>
        <family val="2"/>
        <charset val="161"/>
      </rPr>
      <t xml:space="preserve"> Η δημοπράτηση προεγκρίθηκε 5/6. Δημοπρατήθηκε στις 26/9. Υποβλήθηκαν 3 προσφορές. Με την υπ' αριθμ. 494/26-11-2024 Απόφαση ΠΕ ΠΝΑ εγκρίθηκε το 1ο Πρακτικό, με βάση το οποίο αναδείχθηκε προσωρινός μειοδότης η εταιρεία "ΑΜΦΙΑΛΟΣ Ο.Ε." με έκπτωση 11%. Έγιναν αποδεκτές από ΕΑΔΗΣΥ προσφυγές και από τους 3 προσφέροντες. Έγινε δικαστική προσφυγή κατά της Απόφασης της ΕΑΔΗΣΥ. Εκδικάστηκε 18/5. Εξετάζεται η ακύρωση του διαγωνισμού και η επαναδημοπράτηση. 
</t>
    </r>
    <r>
      <rPr>
        <b/>
        <sz val="10"/>
        <rFont val="Arial Narrow"/>
        <family val="2"/>
        <charset val="161"/>
      </rPr>
      <t>ΥΕ 5 (Απαλλοτριώσεις):</t>
    </r>
    <r>
      <rPr>
        <sz val="10"/>
        <rFont val="Arial Narrow"/>
        <family val="2"/>
        <charset val="161"/>
      </rPr>
      <t xml:space="preserve"> Οι απαλλοτριώσεις υπήχθησαν στο άρ. 7Α του ν.2882/2001 με ΠΥΣ. 
Ολοκληρώθηκε η διαδικασία καταχώρησης στο Κτηματολόγιο της απόφασης κήρυξης αναγκαστικής απαλλοτρίωσης 20/11/2024.
Έχει κατατεθεί αίτηση στο Εφετείο Σύρου.</t>
    </r>
  </si>
  <si>
    <r>
      <rPr>
        <b/>
        <sz val="10"/>
        <rFont val="Arial Narrow"/>
        <family val="2"/>
        <charset val="161"/>
      </rPr>
      <t>ΥΕ 1 (Δίκτυα):</t>
    </r>
    <r>
      <rPr>
        <sz val="10"/>
        <rFont val="Arial Narrow"/>
        <family val="2"/>
        <charset val="161"/>
      </rPr>
      <t xml:space="preserve"> Ανάδοχος Κ/Ξ 3K-VAST MAKE IKE, έκπτωση 35,33%. Η σύμβαση υπεγράφη 13/4/2022.
Έχει γίνει διακοπή των εργασιών. Λόγω ανάγκης τροποποίησης της μελέτης η οποία θα οδηγήσει σε σημαντική αύξηση του π/υ θα γίνει διάλυση της εργολαβίας. Απαιτείται σύνταξη νέας μελέτης που να ικανοποιεί τις απαιτήσεις της αρχαιολογίας, και επαναδημοπράτηση του έργου.
</t>
    </r>
    <r>
      <rPr>
        <b/>
        <sz val="10"/>
        <rFont val="Arial Narrow"/>
        <family val="2"/>
        <charset val="161"/>
      </rPr>
      <t>ΥΕ 2 (ΕΕΛ):</t>
    </r>
    <r>
      <rPr>
        <sz val="10"/>
        <rFont val="Arial Narrow"/>
        <family val="2"/>
        <charset val="161"/>
      </rPr>
      <t xml:space="preserve"> Ανάδοχος ΣΜΙΛΗ ΑΕ, έκπτωση 0,52%. 
Η σύμβαση υπογράφτηκε 23/12/2021. 
Εγκρίθηκε 30/11/2023 η μελέτη εφαρμογής. 
Στάδιο κατασκευής οικοδομικών εργασιών.
Εκκρεμεί έγκριση παραχώρησης χώρου από Κτηματική. </t>
    </r>
  </si>
  <si>
    <r>
      <rPr>
        <b/>
        <sz val="10"/>
        <rFont val="Arial Narrow"/>
        <family val="2"/>
        <charset val="161"/>
      </rPr>
      <t xml:space="preserve">ΥΕ 1 (Δίκτυα Αποχέτευσης) : </t>
    </r>
    <r>
      <rPr>
        <sz val="10"/>
        <rFont val="Arial Narrow"/>
        <family val="2"/>
        <charset val="161"/>
      </rPr>
      <t xml:space="preserve">Συμβασιοποιήθηκε στις 25/6/2018. Καθυστέρησε η ολοκλήρωση λόγω και της εύρεσης αρχαίων. Στις 5/6/2024 υποβλήθηκε από τον Ανάδοχο αίτηση διάλυσης. Θα κλείσει η εργολαβία με περικοπή φυσικού και οικονομικού αντικειμένου. 
Θα εκολουθήσει επαναδημοπράτηση του λοιπού αντικείμενου.
</t>
    </r>
    <r>
      <rPr>
        <b/>
        <sz val="10"/>
        <rFont val="Arial Narrow"/>
        <family val="2"/>
        <charset val="161"/>
      </rPr>
      <t xml:space="preserve">ΥΕ 2 (ΕΕΛ) : </t>
    </r>
    <r>
      <rPr>
        <sz val="10"/>
        <rFont val="Arial Narrow"/>
        <family val="2"/>
        <charset val="161"/>
      </rPr>
      <t xml:space="preserve">Συμβασιοποιήθηκε στις 3/6/2021, η κατασκευή και η δοκιμαστική λειτουργία έχουν ολοκληρωθεί. 
</t>
    </r>
    <r>
      <rPr>
        <b/>
        <sz val="10"/>
        <rFont val="Arial Narrow"/>
        <family val="2"/>
        <charset val="161"/>
      </rPr>
      <t xml:space="preserve">ΥΕ 3 (Αρχαιολογικές εργασίες) : </t>
    </r>
    <r>
      <rPr>
        <sz val="10"/>
        <rFont val="Arial Narrow"/>
        <family val="2"/>
        <charset val="161"/>
      </rPr>
      <t>Η ΑΥΙΜ υπογράφτηκε 12/10/2018 ενώ μετά την 8η τροποποίησή της είχε π/υ 586.251,70 € (π/υ Β΄ Φάσης: 100.000,00 €). Η συνέχιση της αρχαιολογίας συναρτάται με το έργο κατασκευής των δικτύων αποχέτευσης.</t>
    </r>
  </si>
  <si>
    <r>
      <t>Υ/Ε 1</t>
    </r>
    <r>
      <rPr>
        <sz val="10"/>
        <rFont val="Arial Narrow"/>
        <family val="2"/>
        <charset val="161"/>
      </rPr>
      <t xml:space="preserve"> </t>
    </r>
    <r>
      <rPr>
        <b/>
        <sz val="10"/>
        <rFont val="Arial Narrow"/>
        <family val="2"/>
        <charset val="161"/>
      </rPr>
      <t>(ΕΕΛ)</t>
    </r>
    <r>
      <rPr>
        <sz val="10"/>
        <rFont val="Arial Narrow"/>
        <family val="2"/>
        <charset val="161"/>
      </rPr>
      <t xml:space="preserve">: Η σύμβαση υπογράφτηκε 12/4/2022 (Ανάδοχος: ΣΥΡΜΕΤ). Στάδιο υλοποίησης με σημαντική καθυστέρηση. Εγκρίθηκε 22/1/2024 ο 1ος υπερβατικός ΑΠΕ. Απορρίφθηκε 29/5 αίτημα παράτασης έως 12/7/2026 για προέγκριση. Αναμένεται να υποβληθεί μαζί με ΑΠΕ.
</t>
    </r>
    <r>
      <rPr>
        <b/>
        <sz val="10"/>
        <rFont val="Arial Narrow"/>
        <family val="2"/>
        <charset val="161"/>
      </rPr>
      <t>Υ/Ε 2 (Συνδέσεις ΟΚΩ)</t>
    </r>
    <r>
      <rPr>
        <sz val="10"/>
        <rFont val="Arial Narrow"/>
        <family val="2"/>
        <charset val="161"/>
      </rPr>
      <t xml:space="preserve">: Ενεργοποιήθηκε με την υπ' αριθμ. 181/29-5-2025 Απόφαση ΠΕ ΠΝΑ. Σε στάδιο πληρωμής και κατόπιν υλοποίησης των εργασιών σύνδεσης από συνεργείο του ΔΕΔΔΗΕ.
</t>
    </r>
    <r>
      <rPr>
        <b/>
        <sz val="10"/>
        <rFont val="Arial Narrow"/>
        <family val="2"/>
        <charset val="161"/>
      </rPr>
      <t>Υ/Ε 3 (Μελέτη αντικατάστασης τμήματος αγωγού προσαγωγής)</t>
    </r>
    <r>
      <rPr>
        <sz val="10"/>
        <rFont val="Arial Narrow"/>
        <family val="2"/>
        <charset val="161"/>
      </rPr>
      <t xml:space="preserve">: Η σύμβαση υπογράφτηκε 1/10/2024. Η μελέτη ολοκληρώθηκε. Αναμένονται γνωμοδοτήσεις από τις Αρχαιολ. Υπηρεσίες για την παραλαβή και πληρωμή της.
</t>
    </r>
    <r>
      <rPr>
        <b/>
        <sz val="10"/>
        <rFont val="Arial Narrow"/>
        <family val="2"/>
        <charset val="161"/>
      </rPr>
      <t xml:space="preserve">Υ/Ε4 (Αγωγός Προσαγωγής): </t>
    </r>
    <r>
      <rPr>
        <sz val="10"/>
        <rFont val="Arial Narrow"/>
        <family val="2"/>
        <charset val="161"/>
      </rPr>
      <t xml:space="preserve">Στάδιο έγκρισης από ΠΕ του διαγωνισμού (θα σταλεί για άτυπο έλεγχο). </t>
    </r>
  </si>
  <si>
    <r>
      <rPr>
        <b/>
        <sz val="10"/>
        <rFont val="Arial Narrow"/>
        <family val="2"/>
        <charset val="161"/>
      </rPr>
      <t>ΥΕ 1 (Αφαλάτωση): </t>
    </r>
    <r>
      <rPr>
        <sz val="10"/>
        <rFont val="Arial Narrow"/>
        <family val="2"/>
        <charset val="161"/>
      </rPr>
      <t xml:space="preserve">Προεγκρίθηκε 11/4 η δημοπράτηση. Λήξη υποβολής προσφορών 16/6/2025, Αποσφράγιση 20/6/2025. Αναμένεται έγκριση Πρακτικών 1 &amp; 2 στις 29/7 (Προσωρινός Ανάδοχος: Watera ATE, Ποσό προσφοράς: 3.078.176,00 €) και έγκριση Πρακτικού Κατακύρωσης έως 10/8.
</t>
    </r>
    <r>
      <rPr>
        <b/>
        <sz val="10"/>
        <rFont val="Arial Narrow"/>
        <family val="2"/>
        <charset val="161"/>
      </rPr>
      <t xml:space="preserve">ΥΕ 2 (Αντικατάσταση Δικτ. Υδρευσης Αρχιλόχου): </t>
    </r>
    <r>
      <rPr>
        <sz val="10"/>
        <rFont val="Arial Narrow"/>
        <family val="2"/>
        <charset val="161"/>
      </rPr>
      <t>Η σύμβαση υπογράφτηκε 16/6/2025. Ανάδοχος: Τεχνοκυκλαδική ΑΤΕ, έκπτωση 17,82%. Έναρξη εργασιών το Σεπτέμβριο 2025.</t>
    </r>
  </si>
  <si>
    <r>
      <t>Προεγκρίθηκε 31/3 η δημοπράτησης. Δημοπρατήθηκε στις 16/5 (προθεσμία υποβολής προσφορών έως 12/5).
Στάδιο σύνταξης 1ου Πρακτικού
(</t>
    </r>
    <r>
      <rPr>
        <i/>
        <sz val="10"/>
        <rFont val="Arial Narrow"/>
        <family val="2"/>
        <charset val="161"/>
      </rPr>
      <t>1ος - Μειοδότης : 3Κ Τεχνική ΑΤΕ με ποσοστό έκπτωσης 17,48%, 577.635,92 €, 2ος : Υποδομή Κρήτης με ποσοστό έκπτωσης 10%, 630.000 €</t>
    </r>
    <r>
      <rPr>
        <sz val="10"/>
        <rFont val="Arial Narrow"/>
        <family val="2"/>
        <charset val="161"/>
      </rPr>
      <t>).</t>
    </r>
  </si>
  <si>
    <r>
      <t xml:space="preserve">Προεγκρίθηκε 22/1 η επαναδημοπράτηση. 
Δημοπρατήθηκε 27/3/2025. Μειοδότης: AQUASTAR με ποσό </t>
    </r>
    <r>
      <rPr>
        <b/>
        <sz val="10"/>
        <rFont val="Arial Narrow"/>
        <family val="2"/>
        <charset val="161"/>
      </rPr>
      <t>600.160,00</t>
    </r>
    <r>
      <rPr>
        <sz val="10"/>
        <rFont val="Arial Narrow"/>
        <family val="2"/>
        <charset val="161"/>
      </rPr>
      <t xml:space="preserve"> € με ΦΠΑ.
Εγκρίθηκαν τα πρακτικά του διαγωνισμού.
Αναμένεται υποβολή αιτήματος υπογραφής σύμβασης.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</si>
</sst>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 #,##0.00\ &quot;€&quot;_-;\-* #,##0.00\ &quot;€&quot;_-;_-* &quot;-&quot;??\ &quot;€&quot;_-;_-@_-"/>
    <numFmt numFmtId="164" formatCode="_(* #,##0.00_);_(* \(#,##0.00\);_(* &quot;-&quot;??_);_(@_)"/>
    <numFmt numFmtId="165" formatCode="_-* #,##0.00\ _€_-;\-* #,##0.00\ _€_-;_-* &quot;-&quot;??\ _€_-;_-@_-"/>
    <numFmt numFmtId="166" formatCode="d/m/yyyy;@"/>
    <numFmt numFmtId="167" formatCode="_-* #,##0.00\ _Δ_ρ_χ_-;\-* #,##0.00\ _Δ_ρ_χ_-;_-* &quot;-&quot;??\ _Δ_ρ_χ_-;_-@_-"/>
    <numFmt numFmtId="169" formatCode="#,##0.00;[Red]#,##0.00"/>
  </numFmts>
  <fonts count="24" x14ac:knownFonts="1">
    <font>
      <sz val="10"/>
      <name val="Arial"/>
      <family val="2"/>
      <charset val="161"/>
    </font>
    <font>
      <sz val="11"/>
      <color theme="1"/>
      <name val="Calibri"/>
      <family val="2"/>
      <charset val="161"/>
      <scheme val="minor"/>
    </font>
    <font>
      <sz val="11"/>
      <color theme="1"/>
      <name val="Calibri"/>
      <family val="2"/>
      <charset val="161"/>
      <scheme val="minor"/>
    </font>
    <font>
      <sz val="10"/>
      <name val="Arial"/>
      <family val="2"/>
      <charset val="161"/>
    </font>
    <font>
      <sz val="10"/>
      <name val="Arial Narrow"/>
      <family val="2"/>
      <charset val="161"/>
    </font>
    <font>
      <sz val="12"/>
      <name val="Arial Narrow"/>
      <family val="2"/>
      <charset val="161"/>
    </font>
    <font>
      <sz val="11"/>
      <color indexed="8"/>
      <name val="Calibri"/>
      <family val="2"/>
      <charset val="161"/>
    </font>
    <font>
      <sz val="11"/>
      <color indexed="8"/>
      <name val="Calibri"/>
      <family val="2"/>
      <charset val="1"/>
    </font>
    <font>
      <u/>
      <sz val="11"/>
      <color indexed="30"/>
      <name val="Calibri"/>
      <family val="2"/>
      <charset val="161"/>
    </font>
    <font>
      <u/>
      <sz val="11"/>
      <color theme="10"/>
      <name val="Calibri"/>
      <family val="2"/>
      <charset val="161"/>
      <scheme val="minor"/>
    </font>
    <font>
      <u/>
      <sz val="9.9"/>
      <color indexed="12"/>
      <name val="Calibri"/>
      <family val="2"/>
      <charset val="161"/>
    </font>
    <font>
      <u/>
      <sz val="11"/>
      <color indexed="12"/>
      <name val="Calibri"/>
      <family val="2"/>
      <charset val="161"/>
    </font>
    <font>
      <sz val="10"/>
      <color indexed="8"/>
      <name val="Arial"/>
      <family val="2"/>
    </font>
    <font>
      <sz val="10"/>
      <name val="MS Sans Serif"/>
      <family val="2"/>
      <charset val="161"/>
    </font>
    <font>
      <sz val="10"/>
      <name val="Arial"/>
      <family val="2"/>
    </font>
    <font>
      <sz val="10"/>
      <name val="Arial Greek"/>
      <charset val="161"/>
    </font>
    <font>
      <u/>
      <sz val="11"/>
      <color theme="10"/>
      <name val="Calibri"/>
      <family val="2"/>
      <charset val="161"/>
    </font>
    <font>
      <b/>
      <sz val="12"/>
      <name val="Arial Narrow"/>
      <family val="2"/>
      <charset val="161"/>
    </font>
    <font>
      <sz val="9"/>
      <name val="Arial Narrow"/>
      <family val="2"/>
      <charset val="161"/>
    </font>
    <font>
      <sz val="8"/>
      <name val="Arial Narrow"/>
      <family val="2"/>
      <charset val="161"/>
    </font>
    <font>
      <sz val="6"/>
      <name val="Arial Narrow"/>
      <family val="2"/>
      <charset val="161"/>
    </font>
    <font>
      <b/>
      <sz val="14"/>
      <name val="Arial Narrow"/>
      <family val="2"/>
      <charset val="161"/>
    </font>
    <font>
      <i/>
      <sz val="10"/>
      <name val="Arial Narrow"/>
      <family val="2"/>
      <charset val="161"/>
    </font>
    <font>
      <b/>
      <sz val="10"/>
      <name val="Arial Narrow"/>
      <family val="2"/>
      <charset val="161"/>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s>
  <cellStyleXfs count="377">
    <xf numFmtId="0" fontId="0" fillId="0" borderId="0"/>
    <xf numFmtId="9" fontId="3" fillId="0" borderId="0" applyFont="0" applyFill="0" applyBorder="0" applyAlignment="0" applyProtection="0"/>
    <xf numFmtId="0" fontId="3" fillId="0" borderId="0"/>
    <xf numFmtId="0" fontId="2" fillId="0" borderId="0"/>
    <xf numFmtId="165" fontId="6" fillId="0" borderId="0" applyFont="0" applyFill="0" applyBorder="0" applyAlignment="0" applyProtection="0"/>
    <xf numFmtId="0" fontId="6" fillId="0" borderId="0"/>
    <xf numFmtId="0" fontId="7" fillId="0" borderId="0"/>
    <xf numFmtId="0" fontId="6"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2" fillId="0" borderId="0"/>
    <xf numFmtId="0" fontId="6" fillId="0" borderId="0"/>
    <xf numFmtId="0" fontId="13" fillId="0" borderId="0"/>
    <xf numFmtId="0" fontId="6" fillId="0" borderId="0"/>
    <xf numFmtId="0" fontId="14" fillId="0" borderId="0"/>
    <xf numFmtId="9" fontId="6"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15" fillId="0" borderId="0"/>
    <xf numFmtId="0" fontId="15"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1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cellStyleXfs>
  <cellXfs count="66">
    <xf numFmtId="0" fontId="0" fillId="0" borderId="0" xfId="0"/>
    <xf numFmtId="0" fontId="21"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vertical="center"/>
    </xf>
    <xf numFmtId="4" fontId="4" fillId="0" borderId="0" xfId="0" applyNumberFormat="1" applyFont="1" applyFill="1" applyAlignment="1">
      <alignment horizontal="center" vertical="center"/>
    </xf>
    <xf numFmtId="4" fontId="4" fillId="0" borderId="0" xfId="0" applyNumberFormat="1" applyFont="1" applyFill="1" applyAlignment="1">
      <alignment horizontal="left" vertical="center"/>
    </xf>
    <xf numFmtId="14" fontId="18" fillId="0" borderId="0" xfId="0" applyNumberFormat="1" applyFont="1" applyFill="1" applyAlignment="1">
      <alignment horizontal="right" vertical="center" wrapText="1"/>
    </xf>
    <xf numFmtId="14" fontId="18" fillId="0" borderId="0" xfId="0" applyNumberFormat="1" applyFont="1" applyFill="1" applyAlignment="1">
      <alignment horizontal="right" vertical="center"/>
    </xf>
    <xf numFmtId="9" fontId="21" fillId="0" borderId="0" xfId="1" applyFont="1" applyFill="1" applyAlignment="1">
      <alignment horizontal="left" vertical="center"/>
    </xf>
    <xf numFmtId="2" fontId="4" fillId="0" borderId="0" xfId="0" applyNumberFormat="1" applyFont="1" applyFill="1" applyAlignment="1">
      <alignment horizontal="left" vertical="center"/>
    </xf>
    <xf numFmtId="14" fontId="5" fillId="0" borderId="0" xfId="0" applyNumberFormat="1" applyFont="1" applyFill="1" applyAlignment="1">
      <alignment horizontal="left" vertical="center" wrapText="1"/>
    </xf>
    <xf numFmtId="0" fontId="17" fillId="0" borderId="0" xfId="0" applyFont="1" applyFill="1" applyAlignment="1">
      <alignment horizontal="left" vertical="center"/>
    </xf>
    <xf numFmtId="0" fontId="20" fillId="0" borderId="0" xfId="0" applyFont="1" applyFill="1" applyAlignment="1">
      <alignment horizontal="left" vertical="center" wrapText="1"/>
    </xf>
    <xf numFmtId="0" fontId="19" fillId="0" borderId="0" xfId="0" applyFont="1" applyFill="1" applyAlignment="1">
      <alignment horizontal="right"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left" vertical="center" wrapText="1"/>
    </xf>
    <xf numFmtId="4" fontId="5" fillId="0" borderId="1" xfId="0" applyNumberFormat="1" applyFont="1" applyFill="1" applyBorder="1" applyAlignment="1">
      <alignment horizontal="right" vertical="center" wrapText="1"/>
    </xf>
    <xf numFmtId="0" fontId="4" fillId="0" borderId="1" xfId="0" applyFont="1" applyFill="1" applyBorder="1" applyAlignment="1">
      <alignment horizontal="left" vertical="center" wrapText="1"/>
    </xf>
    <xf numFmtId="0" fontId="5" fillId="0" borderId="3" xfId="2" applyFont="1" applyFill="1" applyBorder="1" applyAlignment="1">
      <alignment horizontal="left" vertical="center" wrapText="1"/>
    </xf>
    <xf numFmtId="169" fontId="5" fillId="0" borderId="1" xfId="0" applyNumberFormat="1" applyFont="1" applyFill="1" applyBorder="1" applyAlignment="1">
      <alignment horizontal="right" vertical="center" wrapText="1"/>
    </xf>
    <xf numFmtId="0" fontId="4" fillId="0" borderId="2" xfId="0" applyFont="1" applyFill="1" applyBorder="1" applyAlignment="1">
      <alignment horizontal="left" vertical="center" wrapText="1"/>
    </xf>
    <xf numFmtId="0" fontId="5" fillId="0" borderId="3" xfId="0" applyFont="1" applyFill="1" applyBorder="1" applyAlignment="1">
      <alignment vertical="center" wrapText="1"/>
    </xf>
    <xf numFmtId="0" fontId="0" fillId="0" borderId="0" xfId="0" applyFont="1" applyFill="1" applyAlignment="1">
      <alignment vertical="center"/>
    </xf>
    <xf numFmtId="4" fontId="0" fillId="0" borderId="0" xfId="0" applyNumberFormat="1" applyFont="1" applyFill="1" applyAlignment="1">
      <alignment vertical="center"/>
    </xf>
    <xf numFmtId="4" fontId="5" fillId="0" borderId="0" xfId="0" applyNumberFormat="1" applyFont="1" applyFill="1" applyAlignment="1">
      <alignment horizontal="right" vertical="center" wrapText="1"/>
    </xf>
    <xf numFmtId="14" fontId="0" fillId="0" borderId="0" xfId="0" applyNumberFormat="1" applyFont="1" applyFill="1" applyAlignment="1">
      <alignment horizontal="center" vertical="center"/>
    </xf>
    <xf numFmtId="3" fontId="17" fillId="0" borderId="0" xfId="0" applyNumberFormat="1" applyFont="1" applyFill="1" applyAlignment="1">
      <alignment vertical="center"/>
    </xf>
    <xf numFmtId="4" fontId="17" fillId="0" borderId="0" xfId="0" applyNumberFormat="1"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4" fontId="0" fillId="0" borderId="0" xfId="0" applyNumberFormat="1" applyFont="1" applyFill="1" applyAlignment="1">
      <alignment horizontal="center" vertical="center"/>
    </xf>
    <xf numFmtId="4" fontId="0" fillId="0" borderId="0" xfId="0" applyNumberFormat="1" applyFont="1" applyFill="1" applyAlignment="1">
      <alignment horizontal="right" vertical="center"/>
    </xf>
    <xf numFmtId="4" fontId="0" fillId="0" borderId="0" xfId="0" applyNumberFormat="1" applyFont="1" applyFill="1" applyAlignment="1">
      <alignment vertical="center" wrapText="1"/>
    </xf>
    <xf numFmtId="164" fontId="5" fillId="0" borderId="1" xfId="0" applyNumberFormat="1" applyFont="1" applyFill="1" applyBorder="1" applyAlignment="1">
      <alignment horizontal="right" vertical="center" wrapText="1"/>
    </xf>
    <xf numFmtId="0" fontId="23"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4" xfId="0" applyFont="1" applyFill="1" applyBorder="1" applyAlignment="1">
      <alignment vertical="center" wrapText="1"/>
    </xf>
    <xf numFmtId="0" fontId="0" fillId="0" borderId="0" xfId="0" applyFont="1" applyFill="1"/>
    <xf numFmtId="0" fontId="0" fillId="0" borderId="0" xfId="0" applyFont="1" applyFill="1" applyAlignment="1">
      <alignment horizontal="center"/>
    </xf>
    <xf numFmtId="0" fontId="0" fillId="0" borderId="0" xfId="0" applyFont="1" applyFill="1" applyAlignment="1">
      <alignment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left" vertical="center" wrapText="1"/>
    </xf>
    <xf numFmtId="4" fontId="5" fillId="0" borderId="4" xfId="0" applyNumberFormat="1" applyFont="1" applyFill="1" applyBorder="1" applyAlignment="1">
      <alignment horizontal="right" vertical="center" wrapText="1"/>
    </xf>
    <xf numFmtId="0" fontId="4" fillId="0" borderId="4"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4" fontId="5" fillId="0" borderId="7"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14"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xf>
    <xf numFmtId="14" fontId="5" fillId="0" borderId="13" xfId="0" applyNumberFormat="1" applyFont="1" applyFill="1" applyBorder="1" applyAlignment="1">
      <alignment horizontal="center" vertical="center" wrapText="1"/>
    </xf>
    <xf numFmtId="166" fontId="5" fillId="0" borderId="13" xfId="0" applyNumberFormat="1" applyFont="1" applyFill="1" applyBorder="1" applyAlignment="1">
      <alignment horizontal="center" vertical="center" wrapText="1"/>
    </xf>
    <xf numFmtId="4" fontId="5" fillId="0" borderId="0" xfId="0" applyNumberFormat="1" applyFont="1" applyFill="1" applyBorder="1" applyAlignment="1">
      <alignment horizontal="right" vertical="center" wrapText="1"/>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left" vertical="center" wrapText="1"/>
    </xf>
    <xf numFmtId="4" fontId="5" fillId="0" borderId="15" xfId="0" applyNumberFormat="1" applyFont="1" applyFill="1" applyBorder="1" applyAlignment="1">
      <alignment horizontal="right" vertical="center" wrapText="1"/>
    </xf>
    <xf numFmtId="0" fontId="4" fillId="0" borderId="15" xfId="0" applyFont="1" applyFill="1" applyBorder="1" applyAlignment="1">
      <alignment horizontal="left" vertical="center" wrapText="1"/>
    </xf>
    <xf numFmtId="14" fontId="5" fillId="0" borderId="17" xfId="0" applyNumberFormat="1"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left" vertical="center" wrapText="1"/>
    </xf>
    <xf numFmtId="4" fontId="17" fillId="0" borderId="7" xfId="0" applyNumberFormat="1" applyFont="1" applyFill="1" applyBorder="1" applyAlignment="1">
      <alignment horizontal="right" vertical="center" wrapText="1"/>
    </xf>
    <xf numFmtId="4" fontId="17" fillId="0" borderId="9" xfId="0" applyNumberFormat="1" applyFont="1" applyFill="1" applyBorder="1" applyAlignment="1">
      <alignment horizontal="right" vertical="center" wrapText="1"/>
    </xf>
  </cellXfs>
  <cellStyles count="377">
    <cellStyle name="Comma 2" xfId="4" xr:uid="{00000000-0005-0000-0000-000000000000}"/>
    <cellStyle name="Excel Built-in Normal" xfId="5" xr:uid="{00000000-0005-0000-0000-000001000000}"/>
    <cellStyle name="Excel Built-in Normal 1" xfId="6" xr:uid="{00000000-0005-0000-0000-000002000000}"/>
    <cellStyle name="Excel Built-in Normal 2" xfId="7" xr:uid="{00000000-0005-0000-0000-000003000000}"/>
    <cellStyle name="Excel Built-in Normal_ΕΒΔΟΜΑΔΙΑΙΑ ΑΙΤΗΜΑΤΑ ΠΛΗΡΩΜΗΣ_ΠΕΠ ΚΝΑ_ΠΕΡΙΦΕΡΕΙΑ Ν.ΑΙΓΑΙΟΥ" xfId="8" xr:uid="{00000000-0005-0000-0000-000004000000}"/>
    <cellStyle name="Hyperlink 2" xfId="9" xr:uid="{00000000-0005-0000-0000-000005000000}"/>
    <cellStyle name="Hyperlink 2 2" xfId="10" xr:uid="{00000000-0005-0000-0000-000006000000}"/>
    <cellStyle name="Hyperlink 2_ΕΒΔΟΜΑΔΙΑΙΑ ΑΙΤΗΜΑΤΑ ΠΛΗΡΩΜΗΣ_ΠΕΠ ΚΝΑ_ΠΕΡΙΦΕΡΕΙΑ Ν.ΑΙΓΑΙΟΥ" xfId="11" xr:uid="{00000000-0005-0000-0000-000007000000}"/>
    <cellStyle name="Hyperlink 3" xfId="12" xr:uid="{00000000-0005-0000-0000-000008000000}"/>
    <cellStyle name="Hyperlink 3 2" xfId="13" xr:uid="{00000000-0005-0000-0000-000009000000}"/>
    <cellStyle name="Hyperlink 3 2 2" xfId="14" xr:uid="{00000000-0005-0000-0000-00000A000000}"/>
    <cellStyle name="Hyperlink 3 2 3" xfId="15" xr:uid="{00000000-0005-0000-0000-00000B000000}"/>
    <cellStyle name="Hyperlink 3 3" xfId="16" xr:uid="{00000000-0005-0000-0000-00000C000000}"/>
    <cellStyle name="Hyperlink 3_ΕΒΔΟΜΑΔΙΑΙΑ ΑΙΤΗΜΑΤΑ ΠΛΗΡΩΜΗΣ_ΠΕΠ ΚΝΑ_ΠΕΡΙΦΕΡΕΙΑ Ν.ΑΙΓΑΙΟΥ" xfId="17" xr:uid="{00000000-0005-0000-0000-00000D000000}"/>
    <cellStyle name="Hyperlink 4" xfId="18" xr:uid="{00000000-0005-0000-0000-00000E000000}"/>
    <cellStyle name="Hyperlink 5" xfId="19" xr:uid="{00000000-0005-0000-0000-00000F000000}"/>
    <cellStyle name="Hyperlink 6" xfId="20" xr:uid="{00000000-0005-0000-0000-000010000000}"/>
    <cellStyle name="Normal 2" xfId="21" xr:uid="{00000000-0005-0000-0000-000011000000}"/>
    <cellStyle name="Normal 2 2" xfId="22" xr:uid="{00000000-0005-0000-0000-000012000000}"/>
    <cellStyle name="Normal 3" xfId="23" xr:uid="{00000000-0005-0000-0000-000013000000}"/>
    <cellStyle name="Normal 4" xfId="24" xr:uid="{00000000-0005-0000-0000-000014000000}"/>
    <cellStyle name="Normal 6" xfId="25" xr:uid="{00000000-0005-0000-0000-000015000000}"/>
    <cellStyle name="Percent 2" xfId="26" xr:uid="{00000000-0005-0000-0000-000016000000}"/>
    <cellStyle name="Βασικό_MIS_ΠΡΟΒΛΕΨΕΙΣ_ΠΚΕ_20140102" xfId="27" xr:uid="{00000000-0005-0000-0000-000017000000}"/>
    <cellStyle name="Κανονικό" xfId="0" builtinId="0"/>
    <cellStyle name="Κανονικό 10" xfId="372" xr:uid="{00000000-0005-0000-0000-000019000000}"/>
    <cellStyle name="Κανονικό 11" xfId="375" xr:uid="{00000000-0005-0000-0000-00001A000000}"/>
    <cellStyle name="Κανονικό 2" xfId="2" xr:uid="{00000000-0005-0000-0000-00001B000000}"/>
    <cellStyle name="Κανονικό 2 2" xfId="28" xr:uid="{00000000-0005-0000-0000-00001C000000}"/>
    <cellStyle name="Κανονικό 2 2 2" xfId="29" xr:uid="{00000000-0005-0000-0000-00001D000000}"/>
    <cellStyle name="Κανονικό 2 2 2 2" xfId="30" xr:uid="{00000000-0005-0000-0000-00001E000000}"/>
    <cellStyle name="Κανονικό 2 2 2 2 2" xfId="31" xr:uid="{00000000-0005-0000-0000-00001F000000}"/>
    <cellStyle name="Κανονικό 2 2 2 2 2 2" xfId="177" xr:uid="{00000000-0005-0000-0000-000020000000}"/>
    <cellStyle name="Κανονικό 2 2 2 2 2 3" xfId="243" xr:uid="{00000000-0005-0000-0000-000021000000}"/>
    <cellStyle name="Κανονικό 2 2 2 2 2 4" xfId="309" xr:uid="{00000000-0005-0000-0000-000022000000}"/>
    <cellStyle name="Κανονικό 2 2 2 2 2 5" xfId="111" xr:uid="{00000000-0005-0000-0000-000023000000}"/>
    <cellStyle name="Κανονικό 2 2 2 2 3" xfId="176" xr:uid="{00000000-0005-0000-0000-000024000000}"/>
    <cellStyle name="Κανονικό 2 2 2 2 4" xfId="242" xr:uid="{00000000-0005-0000-0000-000025000000}"/>
    <cellStyle name="Κανονικό 2 2 2 2 5" xfId="308" xr:uid="{00000000-0005-0000-0000-000026000000}"/>
    <cellStyle name="Κανονικό 2 2 2 2 6" xfId="110" xr:uid="{00000000-0005-0000-0000-000027000000}"/>
    <cellStyle name="Κανονικό 2 2 2 3" xfId="32" xr:uid="{00000000-0005-0000-0000-000028000000}"/>
    <cellStyle name="Κανονικό 2 2 2 3 2" xfId="178" xr:uid="{00000000-0005-0000-0000-000029000000}"/>
    <cellStyle name="Κανονικό 2 2 2 3 3" xfId="244" xr:uid="{00000000-0005-0000-0000-00002A000000}"/>
    <cellStyle name="Κανονικό 2 2 2 3 4" xfId="310" xr:uid="{00000000-0005-0000-0000-00002B000000}"/>
    <cellStyle name="Κανονικό 2 2 2 3 5" xfId="112" xr:uid="{00000000-0005-0000-0000-00002C000000}"/>
    <cellStyle name="Κανονικό 2 2 2 4" xfId="175" xr:uid="{00000000-0005-0000-0000-00002D000000}"/>
    <cellStyle name="Κανονικό 2 2 2 5" xfId="241" xr:uid="{00000000-0005-0000-0000-00002E000000}"/>
    <cellStyle name="Κανονικό 2 2 2 6" xfId="307" xr:uid="{00000000-0005-0000-0000-00002F000000}"/>
    <cellStyle name="Κανονικό 2 2 2 7" xfId="109" xr:uid="{00000000-0005-0000-0000-000030000000}"/>
    <cellStyle name="Κανονικό 2 3" xfId="33" xr:uid="{00000000-0005-0000-0000-000031000000}"/>
    <cellStyle name="Κανονικό 2 3 2" xfId="34" xr:uid="{00000000-0005-0000-0000-000032000000}"/>
    <cellStyle name="Κανονικό 2 3 3" xfId="35" xr:uid="{00000000-0005-0000-0000-000033000000}"/>
    <cellStyle name="Κανονικό 2 4" xfId="374" xr:uid="{00000000-0005-0000-0000-000034000000}"/>
    <cellStyle name="Κανονικό 3" xfId="36" xr:uid="{00000000-0005-0000-0000-000035000000}"/>
    <cellStyle name="Κανονικό 3 10" xfId="245" xr:uid="{00000000-0005-0000-0000-000036000000}"/>
    <cellStyle name="Κανονικό 3 11" xfId="311" xr:uid="{00000000-0005-0000-0000-000037000000}"/>
    <cellStyle name="Κανονικό 3 12" xfId="113" xr:uid="{00000000-0005-0000-0000-000038000000}"/>
    <cellStyle name="Κανονικό 3 2" xfId="37" xr:uid="{00000000-0005-0000-0000-000039000000}"/>
    <cellStyle name="Κανονικό 3 2 2" xfId="38" xr:uid="{00000000-0005-0000-0000-00003A000000}"/>
    <cellStyle name="Κανονικό 3 2 2 2" xfId="39" xr:uid="{00000000-0005-0000-0000-00003B000000}"/>
    <cellStyle name="Κανονικό 3 2 2 2 2" xfId="40" xr:uid="{00000000-0005-0000-0000-00003C000000}"/>
    <cellStyle name="Κανονικό 3 2 2 2 2 2" xfId="183" xr:uid="{00000000-0005-0000-0000-00003D000000}"/>
    <cellStyle name="Κανονικό 3 2 2 2 2 3" xfId="249" xr:uid="{00000000-0005-0000-0000-00003E000000}"/>
    <cellStyle name="Κανονικό 3 2 2 2 2 4" xfId="315" xr:uid="{00000000-0005-0000-0000-00003F000000}"/>
    <cellStyle name="Κανονικό 3 2 2 2 2 5" xfId="117" xr:uid="{00000000-0005-0000-0000-000040000000}"/>
    <cellStyle name="Κανονικό 3 2 2 2 3" xfId="182" xr:uid="{00000000-0005-0000-0000-000041000000}"/>
    <cellStyle name="Κανονικό 3 2 2 2 4" xfId="248" xr:uid="{00000000-0005-0000-0000-000042000000}"/>
    <cellStyle name="Κανονικό 3 2 2 2 5" xfId="314" xr:uid="{00000000-0005-0000-0000-000043000000}"/>
    <cellStyle name="Κανονικό 3 2 2 2 6" xfId="116" xr:uid="{00000000-0005-0000-0000-000044000000}"/>
    <cellStyle name="Κανονικό 3 2 2 3" xfId="41" xr:uid="{00000000-0005-0000-0000-000045000000}"/>
    <cellStyle name="Κανονικό 3 2 2 3 2" xfId="184" xr:uid="{00000000-0005-0000-0000-000046000000}"/>
    <cellStyle name="Κανονικό 3 2 2 3 3" xfId="250" xr:uid="{00000000-0005-0000-0000-000047000000}"/>
    <cellStyle name="Κανονικό 3 2 2 3 4" xfId="316" xr:uid="{00000000-0005-0000-0000-000048000000}"/>
    <cellStyle name="Κανονικό 3 2 2 3 5" xfId="118" xr:uid="{00000000-0005-0000-0000-000049000000}"/>
    <cellStyle name="Κανονικό 3 2 2 4" xfId="181" xr:uid="{00000000-0005-0000-0000-00004A000000}"/>
    <cellStyle name="Κανονικό 3 2 2 5" xfId="247" xr:uid="{00000000-0005-0000-0000-00004B000000}"/>
    <cellStyle name="Κανονικό 3 2 2 6" xfId="313" xr:uid="{00000000-0005-0000-0000-00004C000000}"/>
    <cellStyle name="Κανονικό 3 2 2 7" xfId="115" xr:uid="{00000000-0005-0000-0000-00004D000000}"/>
    <cellStyle name="Κανονικό 3 2 3" xfId="42" xr:uid="{00000000-0005-0000-0000-00004E000000}"/>
    <cellStyle name="Κανονικό 3 2 3 2" xfId="43" xr:uid="{00000000-0005-0000-0000-00004F000000}"/>
    <cellStyle name="Κανονικό 3 2 3 2 2" xfId="186" xr:uid="{00000000-0005-0000-0000-000050000000}"/>
    <cellStyle name="Κανονικό 3 2 3 2 3" xfId="252" xr:uid="{00000000-0005-0000-0000-000051000000}"/>
    <cellStyle name="Κανονικό 3 2 3 2 4" xfId="318" xr:uid="{00000000-0005-0000-0000-000052000000}"/>
    <cellStyle name="Κανονικό 3 2 3 2 5" xfId="120" xr:uid="{00000000-0005-0000-0000-000053000000}"/>
    <cellStyle name="Κανονικό 3 2 3 3" xfId="185" xr:uid="{00000000-0005-0000-0000-000054000000}"/>
    <cellStyle name="Κανονικό 3 2 3 4" xfId="251" xr:uid="{00000000-0005-0000-0000-000055000000}"/>
    <cellStyle name="Κανονικό 3 2 3 5" xfId="317" xr:uid="{00000000-0005-0000-0000-000056000000}"/>
    <cellStyle name="Κανονικό 3 2 3 6" xfId="119" xr:uid="{00000000-0005-0000-0000-000057000000}"/>
    <cellStyle name="Κανονικό 3 2 4" xfId="44" xr:uid="{00000000-0005-0000-0000-000058000000}"/>
    <cellStyle name="Κανονικό 3 2 4 2" xfId="187" xr:uid="{00000000-0005-0000-0000-000059000000}"/>
    <cellStyle name="Κανονικό 3 2 4 3" xfId="253" xr:uid="{00000000-0005-0000-0000-00005A000000}"/>
    <cellStyle name="Κανονικό 3 2 4 4" xfId="319" xr:uid="{00000000-0005-0000-0000-00005B000000}"/>
    <cellStyle name="Κανονικό 3 2 4 5" xfId="121" xr:uid="{00000000-0005-0000-0000-00005C000000}"/>
    <cellStyle name="Κανονικό 3 2 5" xfId="180" xr:uid="{00000000-0005-0000-0000-00005D000000}"/>
    <cellStyle name="Κανονικό 3 2 6" xfId="246" xr:uid="{00000000-0005-0000-0000-00005E000000}"/>
    <cellStyle name="Κανονικό 3 2 7" xfId="312" xr:uid="{00000000-0005-0000-0000-00005F000000}"/>
    <cellStyle name="Κανονικό 3 2 8" xfId="114" xr:uid="{00000000-0005-0000-0000-000060000000}"/>
    <cellStyle name="Κανονικό 3 3" xfId="45" xr:uid="{00000000-0005-0000-0000-000061000000}"/>
    <cellStyle name="Κανονικό 3 3 2" xfId="46" xr:uid="{00000000-0005-0000-0000-000062000000}"/>
    <cellStyle name="Κανονικό 3 3 2 2" xfId="47" xr:uid="{00000000-0005-0000-0000-000063000000}"/>
    <cellStyle name="Κανονικό 3 3 2 2 2" xfId="48" xr:uid="{00000000-0005-0000-0000-000064000000}"/>
    <cellStyle name="Κανονικό 3 3 2 2 2 2" xfId="191" xr:uid="{00000000-0005-0000-0000-000065000000}"/>
    <cellStyle name="Κανονικό 3 3 2 2 2 3" xfId="257" xr:uid="{00000000-0005-0000-0000-000066000000}"/>
    <cellStyle name="Κανονικό 3 3 2 2 2 4" xfId="323" xr:uid="{00000000-0005-0000-0000-000067000000}"/>
    <cellStyle name="Κανονικό 3 3 2 2 2 5" xfId="125" xr:uid="{00000000-0005-0000-0000-000068000000}"/>
    <cellStyle name="Κανονικό 3 3 2 2 3" xfId="190" xr:uid="{00000000-0005-0000-0000-000069000000}"/>
    <cellStyle name="Κανονικό 3 3 2 2 4" xfId="256" xr:uid="{00000000-0005-0000-0000-00006A000000}"/>
    <cellStyle name="Κανονικό 3 3 2 2 5" xfId="322" xr:uid="{00000000-0005-0000-0000-00006B000000}"/>
    <cellStyle name="Κανονικό 3 3 2 2 6" xfId="124" xr:uid="{00000000-0005-0000-0000-00006C000000}"/>
    <cellStyle name="Κανονικό 3 3 2 3" xfId="49" xr:uid="{00000000-0005-0000-0000-00006D000000}"/>
    <cellStyle name="Κανονικό 3 3 2 3 2" xfId="192" xr:uid="{00000000-0005-0000-0000-00006E000000}"/>
    <cellStyle name="Κανονικό 3 3 2 3 3" xfId="258" xr:uid="{00000000-0005-0000-0000-00006F000000}"/>
    <cellStyle name="Κανονικό 3 3 2 3 4" xfId="324" xr:uid="{00000000-0005-0000-0000-000070000000}"/>
    <cellStyle name="Κανονικό 3 3 2 3 5" xfId="126" xr:uid="{00000000-0005-0000-0000-000071000000}"/>
    <cellStyle name="Κανονικό 3 3 2 4" xfId="189" xr:uid="{00000000-0005-0000-0000-000072000000}"/>
    <cellStyle name="Κανονικό 3 3 2 5" xfId="255" xr:uid="{00000000-0005-0000-0000-000073000000}"/>
    <cellStyle name="Κανονικό 3 3 2 6" xfId="321" xr:uid="{00000000-0005-0000-0000-000074000000}"/>
    <cellStyle name="Κανονικό 3 3 2 7" xfId="123" xr:uid="{00000000-0005-0000-0000-000075000000}"/>
    <cellStyle name="Κανονικό 3 3 3" xfId="50" xr:uid="{00000000-0005-0000-0000-000076000000}"/>
    <cellStyle name="Κανονικό 3 3 3 2" xfId="51" xr:uid="{00000000-0005-0000-0000-000077000000}"/>
    <cellStyle name="Κανονικό 3 3 3 2 2" xfId="194" xr:uid="{00000000-0005-0000-0000-000078000000}"/>
    <cellStyle name="Κανονικό 3 3 3 2 3" xfId="260" xr:uid="{00000000-0005-0000-0000-000079000000}"/>
    <cellStyle name="Κανονικό 3 3 3 2 4" xfId="326" xr:uid="{00000000-0005-0000-0000-00007A000000}"/>
    <cellStyle name="Κανονικό 3 3 3 2 5" xfId="128" xr:uid="{00000000-0005-0000-0000-00007B000000}"/>
    <cellStyle name="Κανονικό 3 3 3 3" xfId="193" xr:uid="{00000000-0005-0000-0000-00007C000000}"/>
    <cellStyle name="Κανονικό 3 3 3 4" xfId="259" xr:uid="{00000000-0005-0000-0000-00007D000000}"/>
    <cellStyle name="Κανονικό 3 3 3 5" xfId="325" xr:uid="{00000000-0005-0000-0000-00007E000000}"/>
    <cellStyle name="Κανονικό 3 3 3 6" xfId="127" xr:uid="{00000000-0005-0000-0000-00007F000000}"/>
    <cellStyle name="Κανονικό 3 3 4" xfId="52" xr:uid="{00000000-0005-0000-0000-000080000000}"/>
    <cellStyle name="Κανονικό 3 3 4 2" xfId="195" xr:uid="{00000000-0005-0000-0000-000081000000}"/>
    <cellStyle name="Κανονικό 3 3 4 3" xfId="261" xr:uid="{00000000-0005-0000-0000-000082000000}"/>
    <cellStyle name="Κανονικό 3 3 4 4" xfId="327" xr:uid="{00000000-0005-0000-0000-000083000000}"/>
    <cellStyle name="Κανονικό 3 3 4 5" xfId="129" xr:uid="{00000000-0005-0000-0000-000084000000}"/>
    <cellStyle name="Κανονικό 3 3 5" xfId="188" xr:uid="{00000000-0005-0000-0000-000085000000}"/>
    <cellStyle name="Κανονικό 3 3 6" xfId="254" xr:uid="{00000000-0005-0000-0000-000086000000}"/>
    <cellStyle name="Κανονικό 3 3 7" xfId="320" xr:uid="{00000000-0005-0000-0000-000087000000}"/>
    <cellStyle name="Κανονικό 3 3 8" xfId="122" xr:uid="{00000000-0005-0000-0000-000088000000}"/>
    <cellStyle name="Κανονικό 3 4" xfId="53" xr:uid="{00000000-0005-0000-0000-000089000000}"/>
    <cellStyle name="Κανονικό 3 4 2" xfId="54" xr:uid="{00000000-0005-0000-0000-00008A000000}"/>
    <cellStyle name="Κανονικό 3 4 2 2" xfId="55" xr:uid="{00000000-0005-0000-0000-00008B000000}"/>
    <cellStyle name="Κανονικό 3 4 2 2 2" xfId="198" xr:uid="{00000000-0005-0000-0000-00008C000000}"/>
    <cellStyle name="Κανονικό 3 4 2 2 3" xfId="264" xr:uid="{00000000-0005-0000-0000-00008D000000}"/>
    <cellStyle name="Κανονικό 3 4 2 2 4" xfId="330" xr:uid="{00000000-0005-0000-0000-00008E000000}"/>
    <cellStyle name="Κανονικό 3 4 2 2 5" xfId="132" xr:uid="{00000000-0005-0000-0000-00008F000000}"/>
    <cellStyle name="Κανονικό 3 4 2 3" xfId="197" xr:uid="{00000000-0005-0000-0000-000090000000}"/>
    <cellStyle name="Κανονικό 3 4 2 4" xfId="263" xr:uid="{00000000-0005-0000-0000-000091000000}"/>
    <cellStyle name="Κανονικό 3 4 2 5" xfId="329" xr:uid="{00000000-0005-0000-0000-000092000000}"/>
    <cellStyle name="Κανονικό 3 4 2 6" xfId="131" xr:uid="{00000000-0005-0000-0000-000093000000}"/>
    <cellStyle name="Κανονικό 3 4 3" xfId="56" xr:uid="{00000000-0005-0000-0000-000094000000}"/>
    <cellStyle name="Κανονικό 3 4 3 2" xfId="199" xr:uid="{00000000-0005-0000-0000-000095000000}"/>
    <cellStyle name="Κανονικό 3 4 3 3" xfId="265" xr:uid="{00000000-0005-0000-0000-000096000000}"/>
    <cellStyle name="Κανονικό 3 4 3 4" xfId="331" xr:uid="{00000000-0005-0000-0000-000097000000}"/>
    <cellStyle name="Κανονικό 3 4 3 5" xfId="133" xr:uid="{00000000-0005-0000-0000-000098000000}"/>
    <cellStyle name="Κανονικό 3 4 4" xfId="196" xr:uid="{00000000-0005-0000-0000-000099000000}"/>
    <cellStyle name="Κανονικό 3 4 5" xfId="262" xr:uid="{00000000-0005-0000-0000-00009A000000}"/>
    <cellStyle name="Κανονικό 3 4 6" xfId="328" xr:uid="{00000000-0005-0000-0000-00009B000000}"/>
    <cellStyle name="Κανονικό 3 4 7" xfId="130" xr:uid="{00000000-0005-0000-0000-00009C000000}"/>
    <cellStyle name="Κανονικό 3 5" xfId="57" xr:uid="{00000000-0005-0000-0000-00009D000000}"/>
    <cellStyle name="Κανονικό 3 5 2" xfId="58" xr:uid="{00000000-0005-0000-0000-00009E000000}"/>
    <cellStyle name="Κανονικό 3 5 2 2" xfId="201" xr:uid="{00000000-0005-0000-0000-00009F000000}"/>
    <cellStyle name="Κανονικό 3 5 2 3" xfId="267" xr:uid="{00000000-0005-0000-0000-0000A0000000}"/>
    <cellStyle name="Κανονικό 3 5 2 4" xfId="333" xr:uid="{00000000-0005-0000-0000-0000A1000000}"/>
    <cellStyle name="Κανονικό 3 5 2 5" xfId="135" xr:uid="{00000000-0005-0000-0000-0000A2000000}"/>
    <cellStyle name="Κανονικό 3 5 3" xfId="200" xr:uid="{00000000-0005-0000-0000-0000A3000000}"/>
    <cellStyle name="Κανονικό 3 5 4" xfId="266" xr:uid="{00000000-0005-0000-0000-0000A4000000}"/>
    <cellStyle name="Κανονικό 3 5 5" xfId="332" xr:uid="{00000000-0005-0000-0000-0000A5000000}"/>
    <cellStyle name="Κανονικό 3 5 6" xfId="134" xr:uid="{00000000-0005-0000-0000-0000A6000000}"/>
    <cellStyle name="Κανονικό 3 6" xfId="59" xr:uid="{00000000-0005-0000-0000-0000A7000000}"/>
    <cellStyle name="Κανονικό 3 6 2" xfId="60" xr:uid="{00000000-0005-0000-0000-0000A8000000}"/>
    <cellStyle name="Κανονικό 3 6 2 2" xfId="203" xr:uid="{00000000-0005-0000-0000-0000A9000000}"/>
    <cellStyle name="Κανονικό 3 6 2 3" xfId="269" xr:uid="{00000000-0005-0000-0000-0000AA000000}"/>
    <cellStyle name="Κανονικό 3 6 2 4" xfId="335" xr:uid="{00000000-0005-0000-0000-0000AB000000}"/>
    <cellStyle name="Κανονικό 3 6 2 5" xfId="137" xr:uid="{00000000-0005-0000-0000-0000AC000000}"/>
    <cellStyle name="Κανονικό 3 6 3" xfId="202" xr:uid="{00000000-0005-0000-0000-0000AD000000}"/>
    <cellStyle name="Κανονικό 3 6 4" xfId="268" xr:uid="{00000000-0005-0000-0000-0000AE000000}"/>
    <cellStyle name="Κανονικό 3 6 5" xfId="334" xr:uid="{00000000-0005-0000-0000-0000AF000000}"/>
    <cellStyle name="Κανονικό 3 6 6" xfId="136" xr:uid="{00000000-0005-0000-0000-0000B0000000}"/>
    <cellStyle name="Κανονικό 3 7" xfId="61" xr:uid="{00000000-0005-0000-0000-0000B1000000}"/>
    <cellStyle name="Κανονικό 3 7 2" xfId="62" xr:uid="{00000000-0005-0000-0000-0000B2000000}"/>
    <cellStyle name="Κανονικό 3 7 2 2" xfId="205" xr:uid="{00000000-0005-0000-0000-0000B3000000}"/>
    <cellStyle name="Κανονικό 3 7 2 3" xfId="271" xr:uid="{00000000-0005-0000-0000-0000B4000000}"/>
    <cellStyle name="Κανονικό 3 7 2 4" xfId="337" xr:uid="{00000000-0005-0000-0000-0000B5000000}"/>
    <cellStyle name="Κανονικό 3 7 2 5" xfId="139" xr:uid="{00000000-0005-0000-0000-0000B6000000}"/>
    <cellStyle name="Κανονικό 3 7 3" xfId="204" xr:uid="{00000000-0005-0000-0000-0000B7000000}"/>
    <cellStyle name="Κανονικό 3 7 4" xfId="270" xr:uid="{00000000-0005-0000-0000-0000B8000000}"/>
    <cellStyle name="Κανονικό 3 7 5" xfId="336" xr:uid="{00000000-0005-0000-0000-0000B9000000}"/>
    <cellStyle name="Κανονικό 3 7 6" xfId="138" xr:uid="{00000000-0005-0000-0000-0000BA000000}"/>
    <cellStyle name="Κανονικό 3 8" xfId="63" xr:uid="{00000000-0005-0000-0000-0000BB000000}"/>
    <cellStyle name="Κανονικό 3 8 2" xfId="206" xr:uid="{00000000-0005-0000-0000-0000BC000000}"/>
    <cellStyle name="Κανονικό 3 8 3" xfId="272" xr:uid="{00000000-0005-0000-0000-0000BD000000}"/>
    <cellStyle name="Κανονικό 3 8 4" xfId="338" xr:uid="{00000000-0005-0000-0000-0000BE000000}"/>
    <cellStyle name="Κανονικό 3 8 5" xfId="140" xr:uid="{00000000-0005-0000-0000-0000BF000000}"/>
    <cellStyle name="Κανονικό 3 9" xfId="179" xr:uid="{00000000-0005-0000-0000-0000C0000000}"/>
    <cellStyle name="Κανονικό 4" xfId="64" xr:uid="{00000000-0005-0000-0000-0000C1000000}"/>
    <cellStyle name="Κανονικό 5" xfId="65" xr:uid="{00000000-0005-0000-0000-0000C2000000}"/>
    <cellStyle name="Κανονικό 5 2" xfId="66" xr:uid="{00000000-0005-0000-0000-0000C3000000}"/>
    <cellStyle name="Κανονικό 5 2 2" xfId="67" xr:uid="{00000000-0005-0000-0000-0000C4000000}"/>
    <cellStyle name="Κανονικό 5 2 3" xfId="68" xr:uid="{00000000-0005-0000-0000-0000C5000000}"/>
    <cellStyle name="Κανονικό 5 2 3 2" xfId="69" xr:uid="{00000000-0005-0000-0000-0000C6000000}"/>
    <cellStyle name="Κανονικό 5 2 3 2 2" xfId="210" xr:uid="{00000000-0005-0000-0000-0000C7000000}"/>
    <cellStyle name="Κανονικό 5 2 3 2 3" xfId="276" xr:uid="{00000000-0005-0000-0000-0000C8000000}"/>
    <cellStyle name="Κανονικό 5 2 3 2 4" xfId="342" xr:uid="{00000000-0005-0000-0000-0000C9000000}"/>
    <cellStyle name="Κανονικό 5 2 3 2 5" xfId="144" xr:uid="{00000000-0005-0000-0000-0000CA000000}"/>
    <cellStyle name="Κανονικό 5 2 3 3" xfId="209" xr:uid="{00000000-0005-0000-0000-0000CB000000}"/>
    <cellStyle name="Κανονικό 5 2 3 4" xfId="275" xr:uid="{00000000-0005-0000-0000-0000CC000000}"/>
    <cellStyle name="Κανονικό 5 2 3 5" xfId="341" xr:uid="{00000000-0005-0000-0000-0000CD000000}"/>
    <cellStyle name="Κανονικό 5 2 3 6" xfId="143" xr:uid="{00000000-0005-0000-0000-0000CE000000}"/>
    <cellStyle name="Κανονικό 5 2 4" xfId="70" xr:uid="{00000000-0005-0000-0000-0000CF000000}"/>
    <cellStyle name="Κανονικό 5 2 4 2" xfId="211" xr:uid="{00000000-0005-0000-0000-0000D0000000}"/>
    <cellStyle name="Κανονικό 5 2 4 3" xfId="277" xr:uid="{00000000-0005-0000-0000-0000D1000000}"/>
    <cellStyle name="Κανονικό 5 2 4 4" xfId="343" xr:uid="{00000000-0005-0000-0000-0000D2000000}"/>
    <cellStyle name="Κανονικό 5 2 4 5" xfId="145" xr:uid="{00000000-0005-0000-0000-0000D3000000}"/>
    <cellStyle name="Κανονικό 5 2 5" xfId="208" xr:uid="{00000000-0005-0000-0000-0000D4000000}"/>
    <cellStyle name="Κανονικό 5 2 6" xfId="274" xr:uid="{00000000-0005-0000-0000-0000D5000000}"/>
    <cellStyle name="Κανονικό 5 2 7" xfId="340" xr:uid="{00000000-0005-0000-0000-0000D6000000}"/>
    <cellStyle name="Κανονικό 5 2 8" xfId="142" xr:uid="{00000000-0005-0000-0000-0000D7000000}"/>
    <cellStyle name="Κανονικό 5 3" xfId="71" xr:uid="{00000000-0005-0000-0000-0000D8000000}"/>
    <cellStyle name="Κανονικό 5 4" xfId="72" xr:uid="{00000000-0005-0000-0000-0000D9000000}"/>
    <cellStyle name="Κανονικό 5 4 2" xfId="73" xr:uid="{00000000-0005-0000-0000-0000DA000000}"/>
    <cellStyle name="Κανονικό 5 4 2 2" xfId="213" xr:uid="{00000000-0005-0000-0000-0000DB000000}"/>
    <cellStyle name="Κανονικό 5 4 2 3" xfId="279" xr:uid="{00000000-0005-0000-0000-0000DC000000}"/>
    <cellStyle name="Κανονικό 5 4 2 4" xfId="345" xr:uid="{00000000-0005-0000-0000-0000DD000000}"/>
    <cellStyle name="Κανονικό 5 4 2 5" xfId="147" xr:uid="{00000000-0005-0000-0000-0000DE000000}"/>
    <cellStyle name="Κανονικό 5 4 3" xfId="212" xr:uid="{00000000-0005-0000-0000-0000DF000000}"/>
    <cellStyle name="Κανονικό 5 4 4" xfId="278" xr:uid="{00000000-0005-0000-0000-0000E0000000}"/>
    <cellStyle name="Κανονικό 5 4 5" xfId="344" xr:uid="{00000000-0005-0000-0000-0000E1000000}"/>
    <cellStyle name="Κανονικό 5 4 6" xfId="146" xr:uid="{00000000-0005-0000-0000-0000E2000000}"/>
    <cellStyle name="Κανονικό 5 5" xfId="74" xr:uid="{00000000-0005-0000-0000-0000E3000000}"/>
    <cellStyle name="Κανονικό 5 5 2" xfId="214" xr:uid="{00000000-0005-0000-0000-0000E4000000}"/>
    <cellStyle name="Κανονικό 5 5 3" xfId="280" xr:uid="{00000000-0005-0000-0000-0000E5000000}"/>
    <cellStyle name="Κανονικό 5 5 4" xfId="346" xr:uid="{00000000-0005-0000-0000-0000E6000000}"/>
    <cellStyle name="Κανονικό 5 5 5" xfId="148" xr:uid="{00000000-0005-0000-0000-0000E7000000}"/>
    <cellStyle name="Κανονικό 5 6" xfId="207" xr:uid="{00000000-0005-0000-0000-0000E8000000}"/>
    <cellStyle name="Κανονικό 5 7" xfId="273" xr:uid="{00000000-0005-0000-0000-0000E9000000}"/>
    <cellStyle name="Κανονικό 5 8" xfId="339" xr:uid="{00000000-0005-0000-0000-0000EA000000}"/>
    <cellStyle name="Κανονικό 5 9" xfId="141" xr:uid="{00000000-0005-0000-0000-0000EB000000}"/>
    <cellStyle name="Κανονικό 6" xfId="75" xr:uid="{00000000-0005-0000-0000-0000EC000000}"/>
    <cellStyle name="Κανονικό 6 2" xfId="76" xr:uid="{00000000-0005-0000-0000-0000ED000000}"/>
    <cellStyle name="Κανονικό 6 2 2" xfId="77" xr:uid="{00000000-0005-0000-0000-0000EE000000}"/>
    <cellStyle name="Κανονικό 6 2 3" xfId="78" xr:uid="{00000000-0005-0000-0000-0000EF000000}"/>
    <cellStyle name="Κανονικό 6 2 3 2" xfId="79" xr:uid="{00000000-0005-0000-0000-0000F0000000}"/>
    <cellStyle name="Κανονικό 6 2 3 2 2" xfId="218" xr:uid="{00000000-0005-0000-0000-0000F1000000}"/>
    <cellStyle name="Κανονικό 6 2 3 2 3" xfId="284" xr:uid="{00000000-0005-0000-0000-0000F2000000}"/>
    <cellStyle name="Κανονικό 6 2 3 2 4" xfId="350" xr:uid="{00000000-0005-0000-0000-0000F3000000}"/>
    <cellStyle name="Κανονικό 6 2 3 2 5" xfId="152" xr:uid="{00000000-0005-0000-0000-0000F4000000}"/>
    <cellStyle name="Κανονικό 6 2 3 3" xfId="217" xr:uid="{00000000-0005-0000-0000-0000F5000000}"/>
    <cellStyle name="Κανονικό 6 2 3 4" xfId="283" xr:uid="{00000000-0005-0000-0000-0000F6000000}"/>
    <cellStyle name="Κανονικό 6 2 3 5" xfId="349" xr:uid="{00000000-0005-0000-0000-0000F7000000}"/>
    <cellStyle name="Κανονικό 6 2 3 6" xfId="151" xr:uid="{00000000-0005-0000-0000-0000F8000000}"/>
    <cellStyle name="Κανονικό 6 2 4" xfId="80" xr:uid="{00000000-0005-0000-0000-0000F9000000}"/>
    <cellStyle name="Κανονικό 6 2 4 2" xfId="219" xr:uid="{00000000-0005-0000-0000-0000FA000000}"/>
    <cellStyle name="Κανονικό 6 2 4 3" xfId="285" xr:uid="{00000000-0005-0000-0000-0000FB000000}"/>
    <cellStyle name="Κανονικό 6 2 4 4" xfId="351" xr:uid="{00000000-0005-0000-0000-0000FC000000}"/>
    <cellStyle name="Κανονικό 6 2 4 5" xfId="153" xr:uid="{00000000-0005-0000-0000-0000FD000000}"/>
    <cellStyle name="Κανονικό 6 2 5" xfId="216" xr:uid="{00000000-0005-0000-0000-0000FE000000}"/>
    <cellStyle name="Κανονικό 6 2 6" xfId="282" xr:uid="{00000000-0005-0000-0000-0000FF000000}"/>
    <cellStyle name="Κανονικό 6 2 7" xfId="348" xr:uid="{00000000-0005-0000-0000-000000010000}"/>
    <cellStyle name="Κανονικό 6 2 8" xfId="150" xr:uid="{00000000-0005-0000-0000-000001010000}"/>
    <cellStyle name="Κανονικό 6 3" xfId="81" xr:uid="{00000000-0005-0000-0000-000002010000}"/>
    <cellStyle name="Κανονικό 6 4" xfId="82" xr:uid="{00000000-0005-0000-0000-000003010000}"/>
    <cellStyle name="Κανονικό 6 4 2" xfId="83" xr:uid="{00000000-0005-0000-0000-000004010000}"/>
    <cellStyle name="Κανονικό 6 4 2 2" xfId="221" xr:uid="{00000000-0005-0000-0000-000005010000}"/>
    <cellStyle name="Κανονικό 6 4 2 3" xfId="287" xr:uid="{00000000-0005-0000-0000-000006010000}"/>
    <cellStyle name="Κανονικό 6 4 2 4" xfId="353" xr:uid="{00000000-0005-0000-0000-000007010000}"/>
    <cellStyle name="Κανονικό 6 4 2 5" xfId="155" xr:uid="{00000000-0005-0000-0000-000008010000}"/>
    <cellStyle name="Κανονικό 6 4 3" xfId="220" xr:uid="{00000000-0005-0000-0000-000009010000}"/>
    <cellStyle name="Κανονικό 6 4 4" xfId="286" xr:uid="{00000000-0005-0000-0000-00000A010000}"/>
    <cellStyle name="Κανονικό 6 4 5" xfId="352" xr:uid="{00000000-0005-0000-0000-00000B010000}"/>
    <cellStyle name="Κανονικό 6 4 6" xfId="154" xr:uid="{00000000-0005-0000-0000-00000C010000}"/>
    <cellStyle name="Κανονικό 6 5" xfId="84" xr:uid="{00000000-0005-0000-0000-00000D010000}"/>
    <cellStyle name="Κανονικό 6 5 2" xfId="222" xr:uid="{00000000-0005-0000-0000-00000E010000}"/>
    <cellStyle name="Κανονικό 6 5 3" xfId="288" xr:uid="{00000000-0005-0000-0000-00000F010000}"/>
    <cellStyle name="Κανονικό 6 5 4" xfId="354" xr:uid="{00000000-0005-0000-0000-000010010000}"/>
    <cellStyle name="Κανονικό 6 5 5" xfId="156" xr:uid="{00000000-0005-0000-0000-000011010000}"/>
    <cellStyle name="Κανονικό 6 6" xfId="215" xr:uid="{00000000-0005-0000-0000-000012010000}"/>
    <cellStyle name="Κανονικό 6 7" xfId="281" xr:uid="{00000000-0005-0000-0000-000013010000}"/>
    <cellStyle name="Κανονικό 6 8" xfId="347" xr:uid="{00000000-0005-0000-0000-000014010000}"/>
    <cellStyle name="Κανονικό 6 9" xfId="149" xr:uid="{00000000-0005-0000-0000-000015010000}"/>
    <cellStyle name="Κανονικό 7" xfId="85" xr:uid="{00000000-0005-0000-0000-000016010000}"/>
    <cellStyle name="Κανονικό 7 2" xfId="86" xr:uid="{00000000-0005-0000-0000-000017010000}"/>
    <cellStyle name="Κανονικό 7 2 2" xfId="224" xr:uid="{00000000-0005-0000-0000-000018010000}"/>
    <cellStyle name="Κανονικό 7 2 3" xfId="290" xr:uid="{00000000-0005-0000-0000-000019010000}"/>
    <cellStyle name="Κανονικό 7 2 4" xfId="356" xr:uid="{00000000-0005-0000-0000-00001A010000}"/>
    <cellStyle name="Κανονικό 7 2 5" xfId="158" xr:uid="{00000000-0005-0000-0000-00001B010000}"/>
    <cellStyle name="Κανονικό 7 3" xfId="223" xr:uid="{00000000-0005-0000-0000-00001C010000}"/>
    <cellStyle name="Κανονικό 7 4" xfId="289" xr:uid="{00000000-0005-0000-0000-00001D010000}"/>
    <cellStyle name="Κανονικό 7 5" xfId="355" xr:uid="{00000000-0005-0000-0000-00001E010000}"/>
    <cellStyle name="Κανονικό 7 6" xfId="157" xr:uid="{00000000-0005-0000-0000-00001F010000}"/>
    <cellStyle name="Κανονικό 8" xfId="87" xr:uid="{00000000-0005-0000-0000-000020010000}"/>
    <cellStyle name="Κανονικό 8 2" xfId="88" xr:uid="{00000000-0005-0000-0000-000021010000}"/>
    <cellStyle name="Κανονικό 8 2 2" xfId="226" xr:uid="{00000000-0005-0000-0000-000022010000}"/>
    <cellStyle name="Κανονικό 8 2 3" xfId="292" xr:uid="{00000000-0005-0000-0000-000023010000}"/>
    <cellStyle name="Κανονικό 8 2 4" xfId="358" xr:uid="{00000000-0005-0000-0000-000024010000}"/>
    <cellStyle name="Κανονικό 8 2 5" xfId="160" xr:uid="{00000000-0005-0000-0000-000025010000}"/>
    <cellStyle name="Κανονικό 8 3" xfId="225" xr:uid="{00000000-0005-0000-0000-000026010000}"/>
    <cellStyle name="Κανονικό 8 4" xfId="291" xr:uid="{00000000-0005-0000-0000-000027010000}"/>
    <cellStyle name="Κανονικό 8 5" xfId="357" xr:uid="{00000000-0005-0000-0000-000028010000}"/>
    <cellStyle name="Κανονικό 8 6" xfId="159" xr:uid="{00000000-0005-0000-0000-000029010000}"/>
    <cellStyle name="Κανονικό 9" xfId="3" xr:uid="{00000000-0005-0000-0000-00002A010000}"/>
    <cellStyle name="Κανονικό 9 2" xfId="174" xr:uid="{00000000-0005-0000-0000-00002B010000}"/>
    <cellStyle name="Κανονικό 9 3" xfId="240" xr:uid="{00000000-0005-0000-0000-00002C010000}"/>
    <cellStyle name="Κανονικό 9 4" xfId="306" xr:uid="{00000000-0005-0000-0000-00002D010000}"/>
    <cellStyle name="Κανονικό 9 5" xfId="108" xr:uid="{00000000-0005-0000-0000-00002E010000}"/>
    <cellStyle name="Κόμμα 2" xfId="89" xr:uid="{00000000-0005-0000-0000-00002F010000}"/>
    <cellStyle name="Κόμμα 2 2" xfId="90" xr:uid="{00000000-0005-0000-0000-000030010000}"/>
    <cellStyle name="Κόμμα 3" xfId="91" xr:uid="{00000000-0005-0000-0000-000031010000}"/>
    <cellStyle name="Κόμμα 4" xfId="92" xr:uid="{00000000-0005-0000-0000-000032010000}"/>
    <cellStyle name="Κόμμα 4 2" xfId="227" xr:uid="{00000000-0005-0000-0000-000033010000}"/>
    <cellStyle name="Κόμμα 4 3" xfId="293" xr:uid="{00000000-0005-0000-0000-000034010000}"/>
    <cellStyle name="Κόμμα 4 4" xfId="359" xr:uid="{00000000-0005-0000-0000-000035010000}"/>
    <cellStyle name="Κόμμα 4 5" xfId="161" xr:uid="{00000000-0005-0000-0000-000036010000}"/>
    <cellStyle name="Νομισματική μονάδα 2" xfId="93" xr:uid="{00000000-0005-0000-0000-000037010000}"/>
    <cellStyle name="Νομισματική μονάδα 2 10" xfId="162" xr:uid="{00000000-0005-0000-0000-000038010000}"/>
    <cellStyle name="Νομισματική μονάδα 2 2" xfId="94" xr:uid="{00000000-0005-0000-0000-000039010000}"/>
    <cellStyle name="Νομισματική μονάδα 2 2 2" xfId="95" xr:uid="{00000000-0005-0000-0000-00003A010000}"/>
    <cellStyle name="Νομισματική μονάδα 2 2 2 2" xfId="96" xr:uid="{00000000-0005-0000-0000-00003B010000}"/>
    <cellStyle name="Νομισματική μονάδα 2 2 2 2 2" xfId="231" xr:uid="{00000000-0005-0000-0000-00003C010000}"/>
    <cellStyle name="Νομισματική μονάδα 2 2 2 2 3" xfId="297" xr:uid="{00000000-0005-0000-0000-00003D010000}"/>
    <cellStyle name="Νομισματική μονάδα 2 2 2 2 4" xfId="363" xr:uid="{00000000-0005-0000-0000-00003E010000}"/>
    <cellStyle name="Νομισματική μονάδα 2 2 2 2 5" xfId="165" xr:uid="{00000000-0005-0000-0000-00003F010000}"/>
    <cellStyle name="Νομισματική μονάδα 2 2 2 3" xfId="230" xr:uid="{00000000-0005-0000-0000-000040010000}"/>
    <cellStyle name="Νομισματική μονάδα 2 2 2 4" xfId="296" xr:uid="{00000000-0005-0000-0000-000041010000}"/>
    <cellStyle name="Νομισματική μονάδα 2 2 2 5" xfId="362" xr:uid="{00000000-0005-0000-0000-000042010000}"/>
    <cellStyle name="Νομισματική μονάδα 2 2 2 6" xfId="164" xr:uid="{00000000-0005-0000-0000-000043010000}"/>
    <cellStyle name="Νομισματική μονάδα 2 2 3" xfId="97" xr:uid="{00000000-0005-0000-0000-000044010000}"/>
    <cellStyle name="Νομισματική μονάδα 2 2 3 2" xfId="232" xr:uid="{00000000-0005-0000-0000-000045010000}"/>
    <cellStyle name="Νομισματική μονάδα 2 2 3 3" xfId="298" xr:uid="{00000000-0005-0000-0000-000046010000}"/>
    <cellStyle name="Νομισματική μονάδα 2 2 3 4" xfId="364" xr:uid="{00000000-0005-0000-0000-000047010000}"/>
    <cellStyle name="Νομισματική μονάδα 2 2 3 5" xfId="166" xr:uid="{00000000-0005-0000-0000-000048010000}"/>
    <cellStyle name="Νομισματική μονάδα 2 2 4" xfId="229" xr:uid="{00000000-0005-0000-0000-000049010000}"/>
    <cellStyle name="Νομισματική μονάδα 2 2 5" xfId="295" xr:uid="{00000000-0005-0000-0000-00004A010000}"/>
    <cellStyle name="Νομισματική μονάδα 2 2 6" xfId="361" xr:uid="{00000000-0005-0000-0000-00004B010000}"/>
    <cellStyle name="Νομισματική μονάδα 2 2 7" xfId="163" xr:uid="{00000000-0005-0000-0000-00004C010000}"/>
    <cellStyle name="Νομισματική μονάδα 2 3" xfId="98" xr:uid="{00000000-0005-0000-0000-00004D010000}"/>
    <cellStyle name="Νομισματική μονάδα 2 3 2" xfId="99" xr:uid="{00000000-0005-0000-0000-00004E010000}"/>
    <cellStyle name="Νομισματική μονάδα 2 3 2 2" xfId="234" xr:uid="{00000000-0005-0000-0000-00004F010000}"/>
    <cellStyle name="Νομισματική μονάδα 2 3 2 3" xfId="300" xr:uid="{00000000-0005-0000-0000-000050010000}"/>
    <cellStyle name="Νομισματική μονάδα 2 3 2 4" xfId="366" xr:uid="{00000000-0005-0000-0000-000051010000}"/>
    <cellStyle name="Νομισματική μονάδα 2 3 2 5" xfId="168" xr:uid="{00000000-0005-0000-0000-000052010000}"/>
    <cellStyle name="Νομισματική μονάδα 2 3 3" xfId="233" xr:uid="{00000000-0005-0000-0000-000053010000}"/>
    <cellStyle name="Νομισματική μονάδα 2 3 4" xfId="299" xr:uid="{00000000-0005-0000-0000-000054010000}"/>
    <cellStyle name="Νομισματική μονάδα 2 3 5" xfId="365" xr:uid="{00000000-0005-0000-0000-000055010000}"/>
    <cellStyle name="Νομισματική μονάδα 2 3 6" xfId="167" xr:uid="{00000000-0005-0000-0000-000056010000}"/>
    <cellStyle name="Νομισματική μονάδα 2 4" xfId="100" xr:uid="{00000000-0005-0000-0000-000057010000}"/>
    <cellStyle name="Νομισματική μονάδα 2 4 2" xfId="101" xr:uid="{00000000-0005-0000-0000-000058010000}"/>
    <cellStyle name="Νομισματική μονάδα 2 4 2 2" xfId="236" xr:uid="{00000000-0005-0000-0000-000059010000}"/>
    <cellStyle name="Νομισματική μονάδα 2 4 2 3" xfId="302" xr:uid="{00000000-0005-0000-0000-00005A010000}"/>
    <cellStyle name="Νομισματική μονάδα 2 4 2 4" xfId="368" xr:uid="{00000000-0005-0000-0000-00005B010000}"/>
    <cellStyle name="Νομισματική μονάδα 2 4 2 5" xfId="170" xr:uid="{00000000-0005-0000-0000-00005C010000}"/>
    <cellStyle name="Νομισματική μονάδα 2 4 3" xfId="235" xr:uid="{00000000-0005-0000-0000-00005D010000}"/>
    <cellStyle name="Νομισματική μονάδα 2 4 4" xfId="301" xr:uid="{00000000-0005-0000-0000-00005E010000}"/>
    <cellStyle name="Νομισματική μονάδα 2 4 5" xfId="367" xr:uid="{00000000-0005-0000-0000-00005F010000}"/>
    <cellStyle name="Νομισματική μονάδα 2 4 6" xfId="169" xr:uid="{00000000-0005-0000-0000-000060010000}"/>
    <cellStyle name="Νομισματική μονάδα 2 5" xfId="102" xr:uid="{00000000-0005-0000-0000-000061010000}"/>
    <cellStyle name="Νομισματική μονάδα 2 5 2" xfId="103" xr:uid="{00000000-0005-0000-0000-000062010000}"/>
    <cellStyle name="Νομισματική μονάδα 2 5 2 2" xfId="238" xr:uid="{00000000-0005-0000-0000-000063010000}"/>
    <cellStyle name="Νομισματική μονάδα 2 5 2 3" xfId="304" xr:uid="{00000000-0005-0000-0000-000064010000}"/>
    <cellStyle name="Νομισματική μονάδα 2 5 2 4" xfId="370" xr:uid="{00000000-0005-0000-0000-000065010000}"/>
    <cellStyle name="Νομισματική μονάδα 2 5 2 5" xfId="172" xr:uid="{00000000-0005-0000-0000-000066010000}"/>
    <cellStyle name="Νομισματική μονάδα 2 5 3" xfId="237" xr:uid="{00000000-0005-0000-0000-000067010000}"/>
    <cellStyle name="Νομισματική μονάδα 2 5 4" xfId="303" xr:uid="{00000000-0005-0000-0000-000068010000}"/>
    <cellStyle name="Νομισματική μονάδα 2 5 5" xfId="369" xr:uid="{00000000-0005-0000-0000-000069010000}"/>
    <cellStyle name="Νομισματική μονάδα 2 5 6" xfId="171" xr:uid="{00000000-0005-0000-0000-00006A010000}"/>
    <cellStyle name="Νομισματική μονάδα 2 6" xfId="104" xr:uid="{00000000-0005-0000-0000-00006B010000}"/>
    <cellStyle name="Νομισματική μονάδα 2 6 2" xfId="239" xr:uid="{00000000-0005-0000-0000-00006C010000}"/>
    <cellStyle name="Νομισματική μονάδα 2 6 3" xfId="305" xr:uid="{00000000-0005-0000-0000-00006D010000}"/>
    <cellStyle name="Νομισματική μονάδα 2 6 4" xfId="371" xr:uid="{00000000-0005-0000-0000-00006E010000}"/>
    <cellStyle name="Νομισματική μονάδα 2 6 5" xfId="173" xr:uid="{00000000-0005-0000-0000-00006F010000}"/>
    <cellStyle name="Νομισματική μονάδα 2 7" xfId="228" xr:uid="{00000000-0005-0000-0000-000070010000}"/>
    <cellStyle name="Νομισματική μονάδα 2 8" xfId="294" xr:uid="{00000000-0005-0000-0000-000071010000}"/>
    <cellStyle name="Νομισματική μονάδα 2 9" xfId="360" xr:uid="{00000000-0005-0000-0000-000072010000}"/>
    <cellStyle name="Ποσοστό" xfId="1" builtinId="5"/>
    <cellStyle name="Ποσοστό 2" xfId="105" xr:uid="{00000000-0005-0000-0000-000074010000}"/>
    <cellStyle name="Ποσοστό 3" xfId="373" xr:uid="{00000000-0005-0000-0000-000075010000}"/>
    <cellStyle name="Ποσοστό 4" xfId="376" xr:uid="{00000000-0005-0000-0000-000076010000}"/>
    <cellStyle name="Υπερ-σύνδεση 2" xfId="106" xr:uid="{00000000-0005-0000-0000-000077010000}"/>
    <cellStyle name="Υπερ-σύνδεση 3" xfId="107" xr:uid="{00000000-0005-0000-0000-000078010000}"/>
  </cellStyles>
  <dxfs count="0"/>
  <tableStyles count="1" defaultTableStyle="TableStyleMedium2" defaultPivotStyle="PivotStyleLight16">
    <tableStyle name="MySqlDefault" pivot="0" table="0" count="0" xr9:uid="{00000000-0011-0000-FFFF-FFFF00000000}"/>
  </tableStyles>
  <colors>
    <mruColors>
      <color rgb="FFFF99CC"/>
      <color rgb="FFFFCCCC"/>
      <color rgb="FF270585"/>
      <color rgb="FF1100FF"/>
      <color rgb="FF2626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Γεωργία" id="{BAC1971B-B5CF-4B5F-A4A6-C76D27CEEA61}"/>
  <namedSheetView name="Γρηγόρης" id="{C5A62DB1-25F0-4FED-B9E0-324305D75786}"/>
  <namedSheetView name="ΠΑΥΛΟΣ" id="{A48B876A-63FF-4A48-870B-0D544C4920E9}">
    <nsvFilter filterId="{00000000-0001-0000-0000-000000000000}" ref="A6:L147" tableId="0">
      <columnFilter colId="1">
        <filter colId="1">
          <x:filters>
            <x:filter val="1"/>
          </x:filters>
        </filter>
      </columnFilter>
      <sortRules>
        <sortRule colId="11">
          <sortCondition ref="L6:L147"/>
        </sortRule>
      </sortRules>
    </nsvFilter>
  </namedSheetView>
  <namedSheetView name="Προβολή1" id="{602422EF-59CB-4855-A76B-5EF5E347876B}">
    <nsvFilter filterId="{00000000-0001-0000-0000-000000000000}" ref="A6:L147" tableId="0"/>
  </namedSheetView>
  <namedSheetView name="Προβολή2" id="{2D3310AF-53CC-4696-A816-9368557344D4}"/>
  <namedSheetView name="Προβολή3" id="{2B3EC1DF-00F6-4BE1-955F-3716F64E2833}"/>
  <namedSheetView name="Προβολή4" id="{F314CBD9-00A5-47D8-B6A1-F6090A2D5544}"/>
  <namedSheetView name="Προβολή5" id="{39BF2E16-461D-4422-B9E5-B568F2A5F23B}"/>
  <namedSheetView name="Προβολή6" id="{1B287B7A-20C5-490E-844C-4508FCAB6279}"/>
  <namedSheetView name="Προβολή7" id="{BBBA4119-F874-4035-81B8-DE164F6BC283}"/>
  <namedSheetView name="Προβολή8" id="{68FD4EF6-B0F0-46D9-8735-D94BB47B5618}"/>
  <namedSheetView name="Προβολή9" id="{986908F9-C729-4E1D-9D84-08BC32EE0559}"/>
  <namedSheetView name="Προβολή10" id="{C917CF7D-C068-4386-A688-5691A98A2CD4}"/>
  <namedSheetView name="Φώφη" id="{E30BB6A0-FB68-4611-95C5-EC687ACDA1F9}">
    <nsvFilter filterId="{00000000-0001-0000-0000-000000000000}" ref="A6:L147" tableId="0"/>
  </namedSheetView>
</namedSheetViews>
</file>

<file path=xl/persons/person.xml><?xml version="1.0" encoding="utf-8"?>
<personList xmlns="http://schemas.microsoft.com/office/spreadsheetml/2018/threadedcomments" xmlns:x="http://schemas.openxmlformats.org/spreadsheetml/2006/main">
  <person displayName="ΒΕΛΟΥΔΟΣ ΜΑΝΘΟΣ" id="{8D5FD5B3-9105-47DB-A462-8E2EBF5399A1}" userId="S::mveloudos@mou.gr::205b0b4d-e642-401a-a6b6-be74ad4c78a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3" dT="2023-12-10T12:31:51.36" personId="{8D5FD5B3-9105-47DB-A462-8E2EBF5399A1}" id="{515FFA26-64ED-4150-8833-D2FE2097EF1F}">
    <text>Προσοχή! Έχει καταχωρηθεί ΔΚΔ !</text>
  </threadedComment>
</ThreadedComment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microsoft.com/office/2019/04/relationships/namedSheetView" Target="../namedSheetViews/namedSheetView1.x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microsoft.com/office/2017/10/relationships/threadedComment" Target="../threadedComments/threadedComment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comments" Target="../comments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vmlDrawing" Target="../drawings/vmlDrawing1.vml"/><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6EBBD-61B6-4736-84AC-13DE4465C41E}">
  <sheetPr codeName="Φύλλο2"/>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pageSetUpPr fitToPage="1"/>
  </sheetPr>
  <dimension ref="A1:L486943"/>
  <sheetViews>
    <sheetView tabSelected="1" zoomScale="95" zoomScaleNormal="95" zoomScaleSheetLayoutView="80" workbookViewId="0">
      <pane xSplit="3" ySplit="6" topLeftCell="D7" activePane="bottomRight" state="frozen"/>
      <selection pane="topRight" activeCell="I1" sqref="I1"/>
      <selection pane="bottomLeft" activeCell="A7" sqref="A7"/>
      <selection pane="bottomRight" activeCell="D7" sqref="D7"/>
    </sheetView>
  </sheetViews>
  <sheetFormatPr defaultColWidth="9.140625" defaultRowHeight="12.75" x14ac:dyDescent="0.2"/>
  <cols>
    <col min="1" max="1" width="4.85546875" style="37" customWidth="1"/>
    <col min="2" max="2" width="7.28515625" style="37" customWidth="1"/>
    <col min="3" max="3" width="40.7109375" style="37" customWidth="1"/>
    <col min="4" max="4" width="20.42578125" style="37" customWidth="1"/>
    <col min="5" max="5" width="14.7109375" style="38" customWidth="1"/>
    <col min="6" max="10" width="14.7109375" style="37" customWidth="1"/>
    <col min="11" max="11" width="40.7109375" style="39" customWidth="1"/>
    <col min="12" max="12" width="15" style="37" customWidth="1"/>
    <col min="13" max="16384" width="9.140625" style="37"/>
  </cols>
  <sheetData>
    <row r="1" spans="1:12" s="22" customFormat="1" ht="18" x14ac:dyDescent="0.2">
      <c r="A1" s="1" t="s">
        <v>0</v>
      </c>
      <c r="B1" s="2"/>
      <c r="C1" s="2"/>
      <c r="D1" s="3"/>
      <c r="E1" s="4"/>
      <c r="H1" s="5"/>
      <c r="I1" s="5"/>
      <c r="J1" s="5"/>
      <c r="K1" s="6" t="s">
        <v>1</v>
      </c>
      <c r="L1" s="7" t="s">
        <v>1</v>
      </c>
    </row>
    <row r="2" spans="1:12" s="22" customFormat="1" ht="18" x14ac:dyDescent="0.2">
      <c r="A2" s="8" t="s">
        <v>2</v>
      </c>
      <c r="B2" s="2"/>
      <c r="C2" s="2"/>
      <c r="D2" s="3"/>
      <c r="E2" s="4"/>
      <c r="F2" s="23"/>
      <c r="G2" s="23"/>
      <c r="H2" s="24"/>
      <c r="I2" s="9"/>
      <c r="J2" s="9"/>
      <c r="K2" s="10"/>
      <c r="L2" s="25" t="s">
        <v>1</v>
      </c>
    </row>
    <row r="3" spans="1:12" s="22" customFormat="1" ht="15.75" x14ac:dyDescent="0.2">
      <c r="A3" s="11"/>
      <c r="B3" s="2"/>
      <c r="C3" s="2"/>
      <c r="D3" s="3"/>
      <c r="E3" s="4"/>
      <c r="H3" s="5"/>
      <c r="I3" s="9"/>
      <c r="J3" s="9"/>
      <c r="K3" s="12"/>
      <c r="L3" s="25"/>
    </row>
    <row r="4" spans="1:12" s="22" customFormat="1" ht="15.75" x14ac:dyDescent="0.2">
      <c r="A4" s="26" t="s">
        <v>3</v>
      </c>
      <c r="B4" s="26"/>
      <c r="C4" s="26"/>
      <c r="D4" s="26"/>
      <c r="E4" s="27"/>
      <c r="F4" s="27"/>
      <c r="G4" s="27"/>
      <c r="H4" s="27"/>
      <c r="I4" s="27"/>
      <c r="J4" s="27"/>
      <c r="K4" s="26"/>
      <c r="L4" s="25"/>
    </row>
    <row r="5" spans="1:12" s="22" customFormat="1" ht="12.75" customHeight="1" thickBot="1" x14ac:dyDescent="0.25">
      <c r="A5" s="28"/>
      <c r="B5" s="28"/>
      <c r="C5" s="29"/>
      <c r="E5" s="30"/>
      <c r="F5" s="30"/>
      <c r="G5" s="30"/>
      <c r="H5" s="31"/>
      <c r="I5" s="31"/>
      <c r="J5" s="31"/>
      <c r="K5" s="32"/>
      <c r="L5" s="13" t="s">
        <v>1</v>
      </c>
    </row>
    <row r="6" spans="1:12" s="22" customFormat="1" ht="48" thickBot="1" x14ac:dyDescent="0.25">
      <c r="A6" s="44" t="s">
        <v>4</v>
      </c>
      <c r="B6" s="45" t="s">
        <v>5</v>
      </c>
      <c r="C6" s="46" t="s">
        <v>6</v>
      </c>
      <c r="D6" s="45" t="s">
        <v>7</v>
      </c>
      <c r="E6" s="47" t="s">
        <v>8</v>
      </c>
      <c r="F6" s="45" t="s">
        <v>9</v>
      </c>
      <c r="G6" s="47" t="s">
        <v>10</v>
      </c>
      <c r="H6" s="47" t="s">
        <v>11</v>
      </c>
      <c r="I6" s="47" t="s">
        <v>12</v>
      </c>
      <c r="J6" s="47" t="s">
        <v>13</v>
      </c>
      <c r="K6" s="45" t="s">
        <v>14</v>
      </c>
      <c r="L6" s="48" t="s">
        <v>15</v>
      </c>
    </row>
    <row r="7" spans="1:12" s="22" customFormat="1" ht="78.75" x14ac:dyDescent="0.2">
      <c r="A7" s="49">
        <v>1</v>
      </c>
      <c r="B7" s="40">
        <v>1</v>
      </c>
      <c r="C7" s="41" t="s">
        <v>16</v>
      </c>
      <c r="D7" s="40" t="s">
        <v>17</v>
      </c>
      <c r="E7" s="42">
        <v>297600</v>
      </c>
      <c r="F7" s="42">
        <v>297600</v>
      </c>
      <c r="G7" s="42">
        <f>148800+148800</f>
        <v>297600</v>
      </c>
      <c r="H7" s="42">
        <f>37200+37014+37076+37510+37200*4</f>
        <v>297600</v>
      </c>
      <c r="I7" s="42">
        <v>51925</v>
      </c>
      <c r="J7" s="42">
        <v>51925</v>
      </c>
      <c r="K7" s="43" t="s">
        <v>18</v>
      </c>
      <c r="L7" s="50">
        <v>45551</v>
      </c>
    </row>
    <row r="8" spans="1:12" s="22" customFormat="1" ht="140.25" x14ac:dyDescent="0.2">
      <c r="A8" s="51">
        <v>2</v>
      </c>
      <c r="B8" s="14">
        <v>1</v>
      </c>
      <c r="C8" s="15" t="s">
        <v>19</v>
      </c>
      <c r="D8" s="14" t="s">
        <v>20</v>
      </c>
      <c r="E8" s="16">
        <v>233148.1</v>
      </c>
      <c r="F8" s="16">
        <v>233148.1</v>
      </c>
      <c r="G8" s="16">
        <f>97885.6+10000+37300+70962.5</f>
        <v>216148.1</v>
      </c>
      <c r="H8" s="16">
        <f>97885.6+10000+37300+70962.5</f>
        <v>216148.1</v>
      </c>
      <c r="I8" s="16">
        <f>13473.84+1209+4492.75+8688.92+83202.76+25858.9+70962.5</f>
        <v>207888.66999999998</v>
      </c>
      <c r="J8" s="16">
        <f>13473.84+1209+4492.75+8688.92+83202.76+25858.9+70962.5</f>
        <v>207888.66999999998</v>
      </c>
      <c r="K8" s="17" t="s">
        <v>21</v>
      </c>
      <c r="L8" s="52" t="s">
        <v>22</v>
      </c>
    </row>
    <row r="9" spans="1:12" s="22" customFormat="1" ht="184.5" customHeight="1" x14ac:dyDescent="0.2">
      <c r="A9" s="51">
        <v>3</v>
      </c>
      <c r="B9" s="14">
        <v>1</v>
      </c>
      <c r="C9" s="15" t="s">
        <v>23</v>
      </c>
      <c r="D9" s="14" t="s">
        <v>24</v>
      </c>
      <c r="E9" s="16">
        <v>352355.52</v>
      </c>
      <c r="F9" s="16">
        <v>159000</v>
      </c>
      <c r="G9" s="16">
        <f>19000+140000+13000</f>
        <v>172000</v>
      </c>
      <c r="H9" s="16">
        <f>19000+140000</f>
        <v>159000</v>
      </c>
      <c r="I9" s="16">
        <f>418.24+2091.23+2091.23+2091.23+2091.23+3764.21+672.5+2918.36+2834.16+2876.26+2876.26+3646.56+3020.56+123720.69+16128.06+180522.26</f>
        <v>351763.04000000004</v>
      </c>
      <c r="J9" s="16">
        <f>418.24+2091.23+2091.23+2091.23+2091.23+3764.21+672.5+2918.36+2834.16+2876.26+2876.26+3646.56+3020.56+123720.69+16128.08-12547.37</f>
        <v>158693.43</v>
      </c>
      <c r="K9" s="17" t="s">
        <v>25</v>
      </c>
      <c r="L9" s="52" t="s">
        <v>26</v>
      </c>
    </row>
    <row r="10" spans="1:12" s="22" customFormat="1" ht="76.5" x14ac:dyDescent="0.2">
      <c r="A10" s="51">
        <v>4</v>
      </c>
      <c r="B10" s="14">
        <v>1</v>
      </c>
      <c r="C10" s="15" t="s">
        <v>27</v>
      </c>
      <c r="D10" s="14" t="s">
        <v>28</v>
      </c>
      <c r="E10" s="16">
        <v>201897.8</v>
      </c>
      <c r="F10" s="16">
        <v>201897.8</v>
      </c>
      <c r="G10" s="16">
        <f>122877.8+75020</f>
        <v>197897.8</v>
      </c>
      <c r="H10" s="16">
        <f>122877.8+75020</f>
        <v>197897.8</v>
      </c>
      <c r="I10" s="16">
        <f>75020+122877.8</f>
        <v>197897.8</v>
      </c>
      <c r="J10" s="16">
        <f>75020+122877.8</f>
        <v>197897.8</v>
      </c>
      <c r="K10" s="17" t="s">
        <v>29</v>
      </c>
      <c r="L10" s="52" t="s">
        <v>30</v>
      </c>
    </row>
    <row r="11" spans="1:12" s="22" customFormat="1" ht="76.5" x14ac:dyDescent="0.2">
      <c r="A11" s="51">
        <v>5</v>
      </c>
      <c r="B11" s="14">
        <v>1</v>
      </c>
      <c r="C11" s="15" t="s">
        <v>31</v>
      </c>
      <c r="D11" s="14" t="s">
        <v>32</v>
      </c>
      <c r="E11" s="16">
        <v>253396.85</v>
      </c>
      <c r="F11" s="16">
        <v>253396.85</v>
      </c>
      <c r="G11" s="16">
        <f>83945.25+159451.6+10000</f>
        <v>253396.85</v>
      </c>
      <c r="H11" s="16">
        <f>83945.25+159451.6+10000</f>
        <v>253396.85</v>
      </c>
      <c r="I11" s="16">
        <f>77640.89+5485.96+14904.18+1040.98</f>
        <v>99072.01</v>
      </c>
      <c r="J11" s="16">
        <f>77640.89+5485.96+14904.18+1040.98</f>
        <v>99072.01</v>
      </c>
      <c r="K11" s="17" t="s">
        <v>33</v>
      </c>
      <c r="L11" s="52" t="s">
        <v>34</v>
      </c>
    </row>
    <row r="12" spans="1:12" s="22" customFormat="1" ht="63.75" x14ac:dyDescent="0.2">
      <c r="A12" s="51">
        <v>6</v>
      </c>
      <c r="B12" s="14">
        <v>1</v>
      </c>
      <c r="C12" s="15" t="s">
        <v>35</v>
      </c>
      <c r="D12" s="14" t="s">
        <v>36</v>
      </c>
      <c r="E12" s="16">
        <v>229301.3</v>
      </c>
      <c r="F12" s="16">
        <v>229301.3</v>
      </c>
      <c r="G12" s="16">
        <f>198301.3+31000</f>
        <v>229301.3</v>
      </c>
      <c r="H12" s="16">
        <f>198301.3+31000</f>
        <v>229301.3</v>
      </c>
      <c r="I12" s="16">
        <f>198301.3+30998.39</f>
        <v>229299.69</v>
      </c>
      <c r="J12" s="16">
        <f>198301.3+30998.39</f>
        <v>229299.69</v>
      </c>
      <c r="K12" s="17" t="s">
        <v>37</v>
      </c>
      <c r="L12" s="52" t="s">
        <v>30</v>
      </c>
    </row>
    <row r="13" spans="1:12" s="22" customFormat="1" ht="51" x14ac:dyDescent="0.2">
      <c r="A13" s="51">
        <v>7</v>
      </c>
      <c r="B13" s="14">
        <v>1</v>
      </c>
      <c r="C13" s="15" t="s">
        <v>38</v>
      </c>
      <c r="D13" s="14" t="s">
        <v>39</v>
      </c>
      <c r="E13" s="16">
        <v>241686</v>
      </c>
      <c r="F13" s="16">
        <v>241686</v>
      </c>
      <c r="G13" s="16">
        <f>108686+133000</f>
        <v>241686</v>
      </c>
      <c r="H13" s="16">
        <f>108686+133000</f>
        <v>241686</v>
      </c>
      <c r="I13" s="16">
        <f>2372.76+3380.66+3380.66+2481.37+1702.08+3540.58+6528.65+1845.07+1865.07+1845.07+1845.07+31434+9359.52+1890.6+1890.6+1890.6+1890.6+77252+1700+1910.6+1890.6+693.23+11780+5704+35150.28</f>
        <v>215223.67000000004</v>
      </c>
      <c r="J13" s="16">
        <f>2372.76+3380.66+3380.66+2481.37+1702.08+3540.58+6528.65+1845.07+1865.07+1845.07+1845.07+31434+9359.52+1890.6+1890.6+1890.6+1890.6+77252+1700+1910.6+1890.6+693.23+11780+5704+35150.28</f>
        <v>215223.67000000004</v>
      </c>
      <c r="K13" s="17" t="s">
        <v>40</v>
      </c>
      <c r="L13" s="53" t="s">
        <v>41</v>
      </c>
    </row>
    <row r="14" spans="1:12" s="22" customFormat="1" ht="63.75" x14ac:dyDescent="0.2">
      <c r="A14" s="51">
        <v>8</v>
      </c>
      <c r="B14" s="14">
        <v>1</v>
      </c>
      <c r="C14" s="15" t="s">
        <v>42</v>
      </c>
      <c r="D14" s="14" t="s">
        <v>43</v>
      </c>
      <c r="E14" s="16">
        <v>280000</v>
      </c>
      <c r="F14" s="16">
        <v>280000</v>
      </c>
      <c r="G14" s="16">
        <v>280000</v>
      </c>
      <c r="H14" s="16">
        <v>280000</v>
      </c>
      <c r="I14" s="16">
        <v>0</v>
      </c>
      <c r="J14" s="16">
        <v>0</v>
      </c>
      <c r="K14" s="17" t="s">
        <v>44</v>
      </c>
      <c r="L14" s="52" t="s">
        <v>45</v>
      </c>
    </row>
    <row r="15" spans="1:12" s="22" customFormat="1" ht="51" x14ac:dyDescent="0.2">
      <c r="A15" s="51">
        <v>9</v>
      </c>
      <c r="B15" s="14">
        <v>1</v>
      </c>
      <c r="C15" s="15" t="s">
        <v>46</v>
      </c>
      <c r="D15" s="14" t="s">
        <v>47</v>
      </c>
      <c r="E15" s="16">
        <v>200000</v>
      </c>
      <c r="F15" s="16">
        <v>200000</v>
      </c>
      <c r="G15" s="16">
        <v>0</v>
      </c>
      <c r="H15" s="16">
        <v>0</v>
      </c>
      <c r="I15" s="16">
        <v>0</v>
      </c>
      <c r="J15" s="16">
        <v>0</v>
      </c>
      <c r="K15" s="17" t="s">
        <v>48</v>
      </c>
      <c r="L15" s="52" t="s">
        <v>45</v>
      </c>
    </row>
    <row r="16" spans="1:12" s="22" customFormat="1" ht="51" x14ac:dyDescent="0.2">
      <c r="A16" s="51">
        <v>10</v>
      </c>
      <c r="B16" s="14">
        <v>1</v>
      </c>
      <c r="C16" s="15" t="s">
        <v>49</v>
      </c>
      <c r="D16" s="14" t="s">
        <v>36</v>
      </c>
      <c r="E16" s="16">
        <v>300000</v>
      </c>
      <c r="F16" s="16">
        <v>300000</v>
      </c>
      <c r="G16" s="16">
        <v>0</v>
      </c>
      <c r="H16" s="16">
        <v>0</v>
      </c>
      <c r="I16" s="16">
        <v>0</v>
      </c>
      <c r="J16" s="16">
        <v>0</v>
      </c>
      <c r="K16" s="17" t="s">
        <v>50</v>
      </c>
      <c r="L16" s="52" t="s">
        <v>45</v>
      </c>
    </row>
    <row r="17" spans="1:12" s="22" customFormat="1" ht="38.25" x14ac:dyDescent="0.2">
      <c r="A17" s="51">
        <v>11</v>
      </c>
      <c r="B17" s="14">
        <v>1</v>
      </c>
      <c r="C17" s="15" t="s">
        <v>51</v>
      </c>
      <c r="D17" s="14" t="s">
        <v>52</v>
      </c>
      <c r="E17" s="16">
        <v>200000</v>
      </c>
      <c r="F17" s="16">
        <v>200000</v>
      </c>
      <c r="G17" s="16">
        <v>0</v>
      </c>
      <c r="H17" s="16">
        <v>0</v>
      </c>
      <c r="I17" s="16">
        <v>0</v>
      </c>
      <c r="J17" s="16">
        <v>0</v>
      </c>
      <c r="K17" s="17" t="s">
        <v>53</v>
      </c>
      <c r="L17" s="52" t="s">
        <v>45</v>
      </c>
    </row>
    <row r="18" spans="1:12" s="22" customFormat="1" ht="89.25" x14ac:dyDescent="0.2">
      <c r="A18" s="51">
        <v>12</v>
      </c>
      <c r="B18" s="14">
        <v>1</v>
      </c>
      <c r="C18" s="15" t="s">
        <v>54</v>
      </c>
      <c r="D18" s="14" t="s">
        <v>55</v>
      </c>
      <c r="E18" s="16">
        <v>400000</v>
      </c>
      <c r="F18" s="16">
        <v>400000</v>
      </c>
      <c r="G18" s="16">
        <f>112628.87+179255</f>
        <v>291883.87</v>
      </c>
      <c r="H18" s="16">
        <f>112628.87+179255</f>
        <v>291883.87</v>
      </c>
      <c r="I18" s="16">
        <v>0</v>
      </c>
      <c r="J18" s="16">
        <v>0</v>
      </c>
      <c r="K18" s="17" t="s">
        <v>56</v>
      </c>
      <c r="L18" s="52" t="s">
        <v>57</v>
      </c>
    </row>
    <row r="19" spans="1:12" s="22" customFormat="1" ht="89.25" x14ac:dyDescent="0.2">
      <c r="A19" s="51">
        <v>13</v>
      </c>
      <c r="B19" s="14">
        <v>1</v>
      </c>
      <c r="C19" s="15" t="s">
        <v>58</v>
      </c>
      <c r="D19" s="14" t="s">
        <v>59</v>
      </c>
      <c r="E19" s="16">
        <v>1000000</v>
      </c>
      <c r="F19" s="16">
        <v>1000000</v>
      </c>
      <c r="G19" s="16">
        <v>652800</v>
      </c>
      <c r="H19" s="16">
        <v>652800</v>
      </c>
      <c r="I19" s="16">
        <v>0</v>
      </c>
      <c r="J19" s="16">
        <v>0</v>
      </c>
      <c r="K19" s="17" t="s">
        <v>60</v>
      </c>
      <c r="L19" s="52" t="s">
        <v>45</v>
      </c>
    </row>
    <row r="20" spans="1:12" s="22" customFormat="1" ht="47.25" x14ac:dyDescent="0.2">
      <c r="A20" s="51">
        <v>14</v>
      </c>
      <c r="B20" s="14">
        <v>1</v>
      </c>
      <c r="C20" s="15" t="s">
        <v>61</v>
      </c>
      <c r="D20" s="14" t="s">
        <v>62</v>
      </c>
      <c r="E20" s="16">
        <v>1000000</v>
      </c>
      <c r="F20" s="16">
        <v>1000000</v>
      </c>
      <c r="G20" s="16">
        <v>0</v>
      </c>
      <c r="H20" s="16">
        <v>0</v>
      </c>
      <c r="I20" s="16">
        <v>0</v>
      </c>
      <c r="J20" s="16">
        <v>0</v>
      </c>
      <c r="K20" s="17" t="s">
        <v>63</v>
      </c>
      <c r="L20" s="52">
        <v>45702</v>
      </c>
    </row>
    <row r="21" spans="1:12" s="22" customFormat="1" ht="63.75" x14ac:dyDescent="0.2">
      <c r="A21" s="51">
        <v>15</v>
      </c>
      <c r="B21" s="14">
        <v>1</v>
      </c>
      <c r="C21" s="15" t="s">
        <v>64</v>
      </c>
      <c r="D21" s="14" t="s">
        <v>65</v>
      </c>
      <c r="E21" s="16">
        <v>730000</v>
      </c>
      <c r="F21" s="16">
        <v>730000</v>
      </c>
      <c r="G21" s="16">
        <f>638600</f>
        <v>638600</v>
      </c>
      <c r="H21" s="16">
        <f>638600</f>
        <v>638600</v>
      </c>
      <c r="I21" s="16">
        <v>0</v>
      </c>
      <c r="J21" s="16">
        <v>0</v>
      </c>
      <c r="K21" s="17" t="s">
        <v>66</v>
      </c>
      <c r="L21" s="52">
        <v>45391</v>
      </c>
    </row>
    <row r="22" spans="1:12" s="22" customFormat="1" ht="153" x14ac:dyDescent="0.2">
      <c r="A22" s="51">
        <v>16</v>
      </c>
      <c r="B22" s="14">
        <v>1</v>
      </c>
      <c r="C22" s="15" t="s">
        <v>67</v>
      </c>
      <c r="D22" s="14" t="s">
        <v>68</v>
      </c>
      <c r="E22" s="16">
        <v>710102</v>
      </c>
      <c r="F22" s="16">
        <v>710102</v>
      </c>
      <c r="G22" s="16">
        <f>20000+161820+397482</f>
        <v>579302</v>
      </c>
      <c r="H22" s="16">
        <f>397482+161820+20000</f>
        <v>579302</v>
      </c>
      <c r="I22" s="16">
        <v>0</v>
      </c>
      <c r="J22" s="16">
        <v>0</v>
      </c>
      <c r="K22" s="17" t="s">
        <v>69</v>
      </c>
      <c r="L22" s="53" t="s">
        <v>70</v>
      </c>
    </row>
    <row r="23" spans="1:12" s="22" customFormat="1" ht="102" x14ac:dyDescent="0.2">
      <c r="A23" s="51">
        <v>17</v>
      </c>
      <c r="B23" s="14">
        <v>2</v>
      </c>
      <c r="C23" s="15" t="s">
        <v>71</v>
      </c>
      <c r="D23" s="14" t="s">
        <v>72</v>
      </c>
      <c r="E23" s="16">
        <v>789770.74</v>
      </c>
      <c r="F23" s="16">
        <v>789770.74</v>
      </c>
      <c r="G23" s="16">
        <f>20876.08+763934.66</f>
        <v>784810.74</v>
      </c>
      <c r="H23" s="16">
        <f>20876.08+763934.66</f>
        <v>784810.74</v>
      </c>
      <c r="I23" s="16">
        <f>(20853.4+22.68)+(91000+(33839.67+1009.46)+(27668.69+826.7)+(16401.64+488.35)+(42278.69+1297.94)+(9511.73+306.73)+(85869.91+2650.82)+(50534.26+1548.36)+(52433.88+1607.13))</f>
        <v>440150.04000000004</v>
      </c>
      <c r="J23" s="16">
        <f>(20853.4+22.68)+(91000+(33839.67+1009.46)+(27668.69+826.7)+(16401.64+488.35)+(42278.69+1297.94)+(9511.73+306.73)+(85869.91+2650.82)+(50534.26+1548.36)+(52433.88+1607.13))</f>
        <v>440150.04000000004</v>
      </c>
      <c r="K23" s="17" t="s">
        <v>398</v>
      </c>
      <c r="L23" s="53" t="s">
        <v>73</v>
      </c>
    </row>
    <row r="24" spans="1:12" s="22" customFormat="1" ht="89.25" x14ac:dyDescent="0.2">
      <c r="A24" s="51">
        <v>18</v>
      </c>
      <c r="B24" s="14">
        <v>2</v>
      </c>
      <c r="C24" s="15" t="s">
        <v>74</v>
      </c>
      <c r="D24" s="14" t="s">
        <v>75</v>
      </c>
      <c r="E24" s="16">
        <v>255000</v>
      </c>
      <c r="F24" s="16">
        <v>255000</v>
      </c>
      <c r="G24" s="16">
        <v>217261.59</v>
      </c>
      <c r="H24" s="16">
        <v>217261.59</v>
      </c>
      <c r="I24" s="16">
        <f>17408.47+379.78+27850.37+60914.28+23313.52+30869.36</f>
        <v>160735.78</v>
      </c>
      <c r="J24" s="54">
        <f>17408.47+379.78+27850.37+60914.28+23313.52+30869.36</f>
        <v>160735.78</v>
      </c>
      <c r="K24" s="17" t="s">
        <v>76</v>
      </c>
      <c r="L24" s="52" t="s">
        <v>77</v>
      </c>
    </row>
    <row r="25" spans="1:12" s="22" customFormat="1" ht="38.25" x14ac:dyDescent="0.2">
      <c r="A25" s="51">
        <v>19</v>
      </c>
      <c r="B25" s="14">
        <v>2</v>
      </c>
      <c r="C25" s="15" t="s">
        <v>78</v>
      </c>
      <c r="D25" s="14" t="s">
        <v>79</v>
      </c>
      <c r="E25" s="16">
        <v>515665.52</v>
      </c>
      <c r="F25" s="16">
        <v>515665.52</v>
      </c>
      <c r="G25" s="33">
        <v>509465.52</v>
      </c>
      <c r="H25" s="33">
        <v>509465.52</v>
      </c>
      <c r="I25" s="16">
        <v>0</v>
      </c>
      <c r="J25" s="16">
        <v>0</v>
      </c>
      <c r="K25" s="17" t="s">
        <v>80</v>
      </c>
      <c r="L25" s="52" t="s">
        <v>81</v>
      </c>
    </row>
    <row r="26" spans="1:12" s="22" customFormat="1" ht="102" x14ac:dyDescent="0.2">
      <c r="A26" s="51">
        <v>20</v>
      </c>
      <c r="B26" s="14">
        <v>2</v>
      </c>
      <c r="C26" s="15" t="s">
        <v>82</v>
      </c>
      <c r="D26" s="14" t="s">
        <v>36</v>
      </c>
      <c r="E26" s="16">
        <v>3856770.86</v>
      </c>
      <c r="F26" s="16">
        <v>3856770.86</v>
      </c>
      <c r="G26" s="16">
        <f>73904+3719080.65+55786.21</f>
        <v>3848770.86</v>
      </c>
      <c r="H26" s="16">
        <f>73904+3719080.65+55786.21</f>
        <v>3848770.86</v>
      </c>
      <c r="I26" s="16">
        <f>73904</f>
        <v>73904</v>
      </c>
      <c r="J26" s="16">
        <f>73904</f>
        <v>73904</v>
      </c>
      <c r="K26" s="17" t="s">
        <v>83</v>
      </c>
      <c r="L26" s="52" t="s">
        <v>84</v>
      </c>
    </row>
    <row r="27" spans="1:12" s="22" customFormat="1" ht="114.75" x14ac:dyDescent="0.2">
      <c r="A27" s="51">
        <v>21</v>
      </c>
      <c r="B27" s="14">
        <v>2</v>
      </c>
      <c r="C27" s="15" t="s">
        <v>85</v>
      </c>
      <c r="D27" s="14" t="s">
        <v>86</v>
      </c>
      <c r="E27" s="16">
        <v>1297618.8400000001</v>
      </c>
      <c r="F27" s="16">
        <f>E27-165247.1</f>
        <v>1132371.74</v>
      </c>
      <c r="G27" s="16">
        <f>512618.84+780000</f>
        <v>1292618.8400000001</v>
      </c>
      <c r="H27" s="16">
        <f>433079.98+694291.76</f>
        <v>1127371.74</v>
      </c>
      <c r="I27" s="16">
        <f>48000+51217.84+236247.15+77396.02+5759.13+31765.77+212115.14</f>
        <v>662501.05000000005</v>
      </c>
      <c r="J27" s="16">
        <f>41171.81+236247.15+77396.02+31765.77+212115.14</f>
        <v>598695.89</v>
      </c>
      <c r="K27" s="17" t="s">
        <v>87</v>
      </c>
      <c r="L27" s="52" t="s">
        <v>88</v>
      </c>
    </row>
    <row r="28" spans="1:12" s="22" customFormat="1" ht="162" customHeight="1" x14ac:dyDescent="0.2">
      <c r="A28" s="51">
        <v>22</v>
      </c>
      <c r="B28" s="14">
        <v>2</v>
      </c>
      <c r="C28" s="18" t="s">
        <v>89</v>
      </c>
      <c r="D28" s="14" t="s">
        <v>47</v>
      </c>
      <c r="E28" s="16">
        <v>791118.71</v>
      </c>
      <c r="F28" s="16">
        <v>791118.71</v>
      </c>
      <c r="G28" s="16">
        <f>774616.94+8331.77</f>
        <v>782948.71</v>
      </c>
      <c r="H28" s="16">
        <f>774616.94+8331.77</f>
        <v>782948.71</v>
      </c>
      <c r="I28" s="16">
        <f>(370822+(27389.55+712.97)+(67336.96+1747.17)+(157527.81+4076.74)+(60222.77-0.5+1601.5)+(52637.05+1365.16))+(8331.77)</f>
        <v>753770.95</v>
      </c>
      <c r="J28" s="16">
        <f>(173168.19+197653.81+(27389.55+712.97)+(67336.96+1747.17)+(157527.81+4076.74)+(60222.77-0.5+1601.5)+(52637.05+1365.16))+(8331.77)</f>
        <v>753770.95</v>
      </c>
      <c r="K28" s="17" t="s">
        <v>399</v>
      </c>
      <c r="L28" s="52" t="s">
        <v>90</v>
      </c>
    </row>
    <row r="29" spans="1:12" s="22" customFormat="1" ht="38.25" x14ac:dyDescent="0.2">
      <c r="A29" s="51">
        <v>23</v>
      </c>
      <c r="B29" s="14">
        <v>2</v>
      </c>
      <c r="C29" s="15" t="s">
        <v>91</v>
      </c>
      <c r="D29" s="14" t="s">
        <v>92</v>
      </c>
      <c r="E29" s="16">
        <v>432328.62</v>
      </c>
      <c r="F29" s="16">
        <v>432328.62</v>
      </c>
      <c r="G29" s="16">
        <v>429848.62</v>
      </c>
      <c r="H29" s="16">
        <v>429848.62</v>
      </c>
      <c r="I29" s="16">
        <v>0</v>
      </c>
      <c r="J29" s="16">
        <v>0</v>
      </c>
      <c r="K29" s="17" t="s">
        <v>93</v>
      </c>
      <c r="L29" s="52" t="s">
        <v>94</v>
      </c>
    </row>
    <row r="30" spans="1:12" s="22" customFormat="1" ht="76.5" x14ac:dyDescent="0.2">
      <c r="A30" s="51">
        <v>24</v>
      </c>
      <c r="B30" s="14">
        <v>2</v>
      </c>
      <c r="C30" s="15" t="s">
        <v>95</v>
      </c>
      <c r="D30" s="14" t="s">
        <v>96</v>
      </c>
      <c r="E30" s="16">
        <v>694000</v>
      </c>
      <c r="F30" s="16">
        <v>694000</v>
      </c>
      <c r="G30" s="16">
        <f>610883.02</f>
        <v>610883.02</v>
      </c>
      <c r="H30" s="16">
        <f>610883.02</f>
        <v>610883.02</v>
      </c>
      <c r="I30" s="16">
        <v>0</v>
      </c>
      <c r="J30" s="16">
        <v>0</v>
      </c>
      <c r="K30" s="17" t="s">
        <v>400</v>
      </c>
      <c r="L30" s="52" t="s">
        <v>97</v>
      </c>
    </row>
    <row r="31" spans="1:12" s="22" customFormat="1" ht="178.5" x14ac:dyDescent="0.2">
      <c r="A31" s="51">
        <v>25</v>
      </c>
      <c r="B31" s="14">
        <v>2</v>
      </c>
      <c r="C31" s="15" t="s">
        <v>98</v>
      </c>
      <c r="D31" s="14" t="s">
        <v>96</v>
      </c>
      <c r="E31" s="16">
        <v>1115926</v>
      </c>
      <c r="F31" s="16">
        <v>1115926</v>
      </c>
      <c r="G31" s="16">
        <v>36456</v>
      </c>
      <c r="H31" s="16">
        <v>36456</v>
      </c>
      <c r="I31" s="16">
        <f>36456</f>
        <v>36456</v>
      </c>
      <c r="J31" s="16">
        <f>36456</f>
        <v>36456</v>
      </c>
      <c r="K31" s="17" t="s">
        <v>401</v>
      </c>
      <c r="L31" s="52" t="s">
        <v>99</v>
      </c>
    </row>
    <row r="32" spans="1:12" s="22" customFormat="1" ht="178.5" x14ac:dyDescent="0.2">
      <c r="A32" s="51">
        <v>26</v>
      </c>
      <c r="B32" s="14">
        <v>2</v>
      </c>
      <c r="C32" s="15" t="s">
        <v>100</v>
      </c>
      <c r="D32" s="14" t="s">
        <v>96</v>
      </c>
      <c r="E32" s="19">
        <v>987274.5</v>
      </c>
      <c r="F32" s="19">
        <v>987274.5</v>
      </c>
      <c r="G32" s="16">
        <v>36456</v>
      </c>
      <c r="H32" s="16">
        <v>36456</v>
      </c>
      <c r="I32" s="16">
        <f>36456</f>
        <v>36456</v>
      </c>
      <c r="J32" s="16">
        <f>36456</f>
        <v>36456</v>
      </c>
      <c r="K32" s="17" t="s">
        <v>402</v>
      </c>
      <c r="L32" s="52" t="s">
        <v>97</v>
      </c>
    </row>
    <row r="33" spans="1:12" s="22" customFormat="1" ht="38.25" x14ac:dyDescent="0.2">
      <c r="A33" s="51">
        <v>27</v>
      </c>
      <c r="B33" s="14">
        <v>2</v>
      </c>
      <c r="C33" s="15" t="s">
        <v>101</v>
      </c>
      <c r="D33" s="14" t="s">
        <v>102</v>
      </c>
      <c r="E33" s="19">
        <v>5160000</v>
      </c>
      <c r="F33" s="19">
        <v>5160000</v>
      </c>
      <c r="G33" s="16">
        <v>0</v>
      </c>
      <c r="H33" s="16">
        <v>0</v>
      </c>
      <c r="I33" s="16">
        <v>0</v>
      </c>
      <c r="J33" s="16">
        <v>0</v>
      </c>
      <c r="K33" s="17" t="s">
        <v>103</v>
      </c>
      <c r="L33" s="52" t="s">
        <v>104</v>
      </c>
    </row>
    <row r="34" spans="1:12" s="22" customFormat="1" ht="51" x14ac:dyDescent="0.2">
      <c r="A34" s="51">
        <v>28</v>
      </c>
      <c r="B34" s="14">
        <v>2</v>
      </c>
      <c r="C34" s="15" t="s">
        <v>105</v>
      </c>
      <c r="D34" s="14" t="s">
        <v>102</v>
      </c>
      <c r="E34" s="19">
        <v>777500</v>
      </c>
      <c r="F34" s="19">
        <v>777500</v>
      </c>
      <c r="G34" s="16">
        <v>0</v>
      </c>
      <c r="H34" s="16">
        <v>0</v>
      </c>
      <c r="I34" s="16">
        <v>0</v>
      </c>
      <c r="J34" s="16">
        <v>0</v>
      </c>
      <c r="K34" s="17" t="s">
        <v>106</v>
      </c>
      <c r="L34" s="52" t="s">
        <v>104</v>
      </c>
    </row>
    <row r="35" spans="1:12" s="22" customFormat="1" ht="47.25" x14ac:dyDescent="0.2">
      <c r="A35" s="51">
        <v>29</v>
      </c>
      <c r="B35" s="14">
        <v>2</v>
      </c>
      <c r="C35" s="15" t="s">
        <v>107</v>
      </c>
      <c r="D35" s="14" t="s">
        <v>108</v>
      </c>
      <c r="E35" s="16">
        <v>705583.28</v>
      </c>
      <c r="F35" s="16">
        <v>705583.28</v>
      </c>
      <c r="G35" s="16">
        <v>705583.28</v>
      </c>
      <c r="H35" s="16">
        <v>705583.28</v>
      </c>
      <c r="I35" s="16">
        <f>36554.12+1006.33+110767.31+331669.83+11656.86+109242.77+131.02+392.3+2874.81+98690.8+2597.13</f>
        <v>705583.28000000014</v>
      </c>
      <c r="J35" s="16">
        <f>36554.12+1006.33+110767.31+331669.83+11656.86+109242.77+131.02+392.3+2874.81+98690.8+2597.13</f>
        <v>705583.28000000014</v>
      </c>
      <c r="K35" s="17" t="s">
        <v>109</v>
      </c>
      <c r="L35" s="52" t="s">
        <v>110</v>
      </c>
    </row>
    <row r="36" spans="1:12" s="22" customFormat="1" ht="75.75" customHeight="1" x14ac:dyDescent="0.2">
      <c r="A36" s="51">
        <v>30</v>
      </c>
      <c r="B36" s="14">
        <v>2</v>
      </c>
      <c r="C36" s="15" t="s">
        <v>111</v>
      </c>
      <c r="D36" s="14" t="s">
        <v>102</v>
      </c>
      <c r="E36" s="16">
        <v>761354</v>
      </c>
      <c r="F36" s="16">
        <v>761354</v>
      </c>
      <c r="G36" s="16">
        <v>41354</v>
      </c>
      <c r="H36" s="16">
        <v>41354</v>
      </c>
      <c r="I36" s="16">
        <f>20000+1169.28</f>
        <v>21169.279999999999</v>
      </c>
      <c r="J36" s="16">
        <f>20000+1169.28</f>
        <v>21169.279999999999</v>
      </c>
      <c r="K36" s="17" t="s">
        <v>112</v>
      </c>
      <c r="L36" s="52">
        <v>44932</v>
      </c>
    </row>
    <row r="37" spans="1:12" s="22" customFormat="1" ht="76.5" x14ac:dyDescent="0.2">
      <c r="A37" s="51">
        <v>31</v>
      </c>
      <c r="B37" s="14">
        <v>2</v>
      </c>
      <c r="C37" s="15" t="s">
        <v>113</v>
      </c>
      <c r="D37" s="14" t="s">
        <v>114</v>
      </c>
      <c r="E37" s="16">
        <v>4450000</v>
      </c>
      <c r="F37" s="16">
        <v>4450000</v>
      </c>
      <c r="G37" s="16">
        <v>73131.73</v>
      </c>
      <c r="H37" s="16">
        <v>73131.73</v>
      </c>
      <c r="I37" s="16">
        <f>21551.8+29025.18+31.56+11152.92</f>
        <v>61761.459999999992</v>
      </c>
      <c r="J37" s="16">
        <f>21551.8+29025.18+31.56+11152.92</f>
        <v>61761.459999999992</v>
      </c>
      <c r="K37" s="17" t="s">
        <v>115</v>
      </c>
      <c r="L37" s="52">
        <v>44932</v>
      </c>
    </row>
    <row r="38" spans="1:12" s="22" customFormat="1" ht="102" x14ac:dyDescent="0.2">
      <c r="A38" s="51">
        <v>32</v>
      </c>
      <c r="B38" s="14">
        <v>2</v>
      </c>
      <c r="C38" s="15" t="s">
        <v>116</v>
      </c>
      <c r="D38" s="14" t="s">
        <v>102</v>
      </c>
      <c r="E38" s="16">
        <v>5156595.3600000003</v>
      </c>
      <c r="F38" s="16">
        <v>5156595.3600000003</v>
      </c>
      <c r="G38" s="16">
        <f>4964207.78</f>
        <v>4964207.78</v>
      </c>
      <c r="H38" s="16">
        <f>4964207.78</f>
        <v>4964207.78</v>
      </c>
      <c r="I38" s="16">
        <f>(181132.95+5602.05+265028+116252.24+246304.99+87423.14+272856.2)</f>
        <v>1174599.57</v>
      </c>
      <c r="J38" s="16">
        <f>(181132.95+5602.05+265028+116252.24+246304.99+87423.14+272856.2)</f>
        <v>1174599.57</v>
      </c>
      <c r="K38" s="17" t="s">
        <v>403</v>
      </c>
      <c r="L38" s="52" t="s">
        <v>117</v>
      </c>
    </row>
    <row r="39" spans="1:12" s="22" customFormat="1" ht="229.5" customHeight="1" x14ac:dyDescent="0.2">
      <c r="A39" s="51">
        <v>33</v>
      </c>
      <c r="B39" s="14">
        <v>2</v>
      </c>
      <c r="C39" s="15" t="s">
        <v>118</v>
      </c>
      <c r="D39" s="14" t="s">
        <v>102</v>
      </c>
      <c r="E39" s="16">
        <v>7014200</v>
      </c>
      <c r="F39" s="16">
        <v>7014200</v>
      </c>
      <c r="G39" s="16">
        <f>(4857183.5-4798214.15)</f>
        <v>58969.349999999627</v>
      </c>
      <c r="H39" s="16">
        <f>(4857183.5-4798214.15)</f>
        <v>58969.349999999627</v>
      </c>
      <c r="I39" s="16">
        <f>(24939.81+771.33)</f>
        <v>25711.140000000003</v>
      </c>
      <c r="J39" s="16">
        <f>(24939.81+771.33)</f>
        <v>25711.140000000003</v>
      </c>
      <c r="K39" s="17" t="s">
        <v>404</v>
      </c>
      <c r="L39" s="52" t="s">
        <v>119</v>
      </c>
    </row>
    <row r="40" spans="1:12" s="22" customFormat="1" ht="177" customHeight="1" x14ac:dyDescent="0.2">
      <c r="A40" s="51">
        <v>34</v>
      </c>
      <c r="B40" s="14">
        <v>2</v>
      </c>
      <c r="C40" s="15" t="s">
        <v>120</v>
      </c>
      <c r="D40" s="14" t="s">
        <v>102</v>
      </c>
      <c r="E40" s="16">
        <v>4154046.58</v>
      </c>
      <c r="F40" s="16">
        <v>4154046.58</v>
      </c>
      <c r="G40" s="16">
        <f>2178709.7+1875336.88</f>
        <v>4054046.58</v>
      </c>
      <c r="H40" s="16">
        <f>2178709.7+1875336.88</f>
        <v>4054046.58</v>
      </c>
      <c r="I40" s="16">
        <f>(92431.45+35590.83+1206.37)+(108675.35+183941.6+6082.57+27683.04+30459.42+47821.38+44322.38+29844.96+(48478.89+1597.75))</f>
        <v>658135.99</v>
      </c>
      <c r="J40" s="16">
        <f>(92431.45+35590.83+1206.37)+(108675.35+183941.6+6082.57+27683.04+30459.42+47821.38+44322.38+29844.96+(48478.89+1597.75))</f>
        <v>658135.99</v>
      </c>
      <c r="K40" s="17" t="s">
        <v>405</v>
      </c>
      <c r="L40" s="52" t="s">
        <v>121</v>
      </c>
    </row>
    <row r="41" spans="1:12" s="22" customFormat="1" ht="203.25" customHeight="1" x14ac:dyDescent="0.2">
      <c r="A41" s="51">
        <v>35</v>
      </c>
      <c r="B41" s="14">
        <v>2</v>
      </c>
      <c r="C41" s="15" t="s">
        <v>122</v>
      </c>
      <c r="D41" s="14" t="s">
        <v>123</v>
      </c>
      <c r="E41" s="16">
        <v>2063282.84</v>
      </c>
      <c r="F41" s="16">
        <v>1601082.84</v>
      </c>
      <c r="G41" s="16">
        <f>(6316196.72-5200519.47)+(3967898.9-3490054.17)+(586251.7-486251.7)</f>
        <v>1693521.98</v>
      </c>
      <c r="H41" s="16">
        <f>950000+(3967898.9-3490054.17)+(586251.7-486251.7)</f>
        <v>1527844.73</v>
      </c>
      <c r="I41" s="16">
        <f>(183686.13)+(58782.84)+(11312.5+4139.96+11312.5+550+1278+9875+3248.03+3248.03+1416.12+58+804.46+375.63+4640+5060+1022.73)</f>
        <v>300809.93</v>
      </c>
      <c r="J41" s="16">
        <f>(147088.48)+(58782.84)+(11312.5+4139.96+11312.5+550+1278+9875+3248.03+3248.03+1416.12+58+804.46+375.63+4640+5060+1022.73)</f>
        <v>264212.28000000003</v>
      </c>
      <c r="K41" s="17" t="s">
        <v>406</v>
      </c>
      <c r="L41" s="52" t="s">
        <v>124</v>
      </c>
    </row>
    <row r="42" spans="1:12" s="22" customFormat="1" ht="218.25" customHeight="1" x14ac:dyDescent="0.2">
      <c r="A42" s="51">
        <v>36</v>
      </c>
      <c r="B42" s="14">
        <v>2</v>
      </c>
      <c r="C42" s="15" t="s">
        <v>125</v>
      </c>
      <c r="D42" s="14" t="s">
        <v>102</v>
      </c>
      <c r="E42" s="16">
        <v>1753391.46</v>
      </c>
      <c r="F42" s="16">
        <v>1753391.46</v>
      </c>
      <c r="G42" s="16">
        <f>(1788658.12-295166.66)+107213.39+14973</f>
        <v>1615677.85</v>
      </c>
      <c r="H42" s="16">
        <f>(1788658.12-295166.66)+107213.39+14973</f>
        <v>1615677.85</v>
      </c>
      <c r="I42" s="16">
        <f>(52294.51+43726.73+42643.35+60639.85+(74716.4+2527.24)+150592.14)+(107213.39)</f>
        <v>534353.61</v>
      </c>
      <c r="J42" s="16">
        <f>(52294.51+43726.73+42643.35+60639.85+(74716.4+2527.24)+150592.14)+(107213.39)</f>
        <v>534353.61</v>
      </c>
      <c r="K42" s="34" t="s">
        <v>407</v>
      </c>
      <c r="L42" s="52">
        <v>45329</v>
      </c>
    </row>
    <row r="43" spans="1:12" s="22" customFormat="1" ht="110.25" customHeight="1" x14ac:dyDescent="0.2">
      <c r="A43" s="51">
        <v>37</v>
      </c>
      <c r="B43" s="14">
        <v>2</v>
      </c>
      <c r="C43" s="15" t="s">
        <v>126</v>
      </c>
      <c r="D43" s="14" t="s">
        <v>102</v>
      </c>
      <c r="E43" s="16">
        <v>543611.56999999995</v>
      </c>
      <c r="F43" s="16">
        <v>543611.56999999995</v>
      </c>
      <c r="G43" s="16">
        <f>438970.6+104640.97</f>
        <v>543611.56999999995</v>
      </c>
      <c r="H43" s="16">
        <f>438970.6+104640.97</f>
        <v>543611.56999999995</v>
      </c>
      <c r="I43" s="16">
        <f>24546.81+188686.37+(157326.85+49308.98)</f>
        <v>419869.01</v>
      </c>
      <c r="J43" s="16">
        <f>24546.81+188686.37+(157326.85+49308.98)</f>
        <v>419869.01</v>
      </c>
      <c r="K43" s="17" t="s">
        <v>127</v>
      </c>
      <c r="L43" s="53" t="s">
        <v>128</v>
      </c>
    </row>
    <row r="44" spans="1:12" s="22" customFormat="1" ht="130.5" customHeight="1" x14ac:dyDescent="0.2">
      <c r="A44" s="51">
        <v>38</v>
      </c>
      <c r="B44" s="14">
        <v>2</v>
      </c>
      <c r="C44" s="15" t="s">
        <v>129</v>
      </c>
      <c r="D44" s="14" t="s">
        <v>130</v>
      </c>
      <c r="E44" s="16">
        <v>5056700</v>
      </c>
      <c r="F44" s="16">
        <v>5056700</v>
      </c>
      <c r="G44" s="16">
        <v>1761576.21</v>
      </c>
      <c r="H44" s="16">
        <v>1761576.21</v>
      </c>
      <c r="I44" s="16">
        <v>0</v>
      </c>
      <c r="J44" s="16">
        <v>0</v>
      </c>
      <c r="K44" s="17" t="s">
        <v>408</v>
      </c>
      <c r="L44" s="53">
        <v>45383</v>
      </c>
    </row>
    <row r="45" spans="1:12" s="22" customFormat="1" ht="51" x14ac:dyDescent="0.2">
      <c r="A45" s="51">
        <v>39</v>
      </c>
      <c r="B45" s="14">
        <v>2</v>
      </c>
      <c r="C45" s="15" t="s">
        <v>131</v>
      </c>
      <c r="D45" s="14" t="s">
        <v>123</v>
      </c>
      <c r="E45" s="16">
        <v>679446.49</v>
      </c>
      <c r="F45" s="16">
        <v>679446.49</v>
      </c>
      <c r="G45" s="16">
        <f>639753.03</f>
        <v>639753.03</v>
      </c>
      <c r="H45" s="16">
        <f>639753.03</f>
        <v>639753.03</v>
      </c>
      <c r="I45" s="16">
        <f>295633.7+83458+54137.07+46254.33+160269.93</f>
        <v>639753.03</v>
      </c>
      <c r="J45" s="16">
        <f>295633.7+83458+54137.07+46254.33+160269.93</f>
        <v>639753.03</v>
      </c>
      <c r="K45" s="17" t="s">
        <v>132</v>
      </c>
      <c r="L45" s="53" t="s">
        <v>133</v>
      </c>
    </row>
    <row r="46" spans="1:12" s="22" customFormat="1" ht="76.5" x14ac:dyDescent="0.2">
      <c r="A46" s="51">
        <v>40</v>
      </c>
      <c r="B46" s="14">
        <v>2</v>
      </c>
      <c r="C46" s="15" t="s">
        <v>134</v>
      </c>
      <c r="D46" s="14" t="s">
        <v>123</v>
      </c>
      <c r="E46" s="16">
        <v>736900</v>
      </c>
      <c r="F46" s="16">
        <v>736900</v>
      </c>
      <c r="G46" s="16">
        <v>0</v>
      </c>
      <c r="H46" s="16">
        <v>0</v>
      </c>
      <c r="I46" s="16">
        <v>0</v>
      </c>
      <c r="J46" s="16">
        <v>0</v>
      </c>
      <c r="K46" s="17" t="s">
        <v>409</v>
      </c>
      <c r="L46" s="53">
        <v>45384</v>
      </c>
    </row>
    <row r="47" spans="1:12" s="22" customFormat="1" ht="38.25" x14ac:dyDescent="0.2">
      <c r="A47" s="51">
        <v>41</v>
      </c>
      <c r="B47" s="14">
        <v>2</v>
      </c>
      <c r="C47" s="15" t="s">
        <v>135</v>
      </c>
      <c r="D47" s="14" t="s">
        <v>136</v>
      </c>
      <c r="E47" s="16">
        <v>1240000</v>
      </c>
      <c r="F47" s="16">
        <v>1240000</v>
      </c>
      <c r="G47" s="16">
        <v>1106080</v>
      </c>
      <c r="H47" s="16">
        <v>1106080</v>
      </c>
      <c r="I47" s="16">
        <v>0</v>
      </c>
      <c r="J47" s="16">
        <v>0</v>
      </c>
      <c r="K47" s="20" t="s">
        <v>137</v>
      </c>
      <c r="L47" s="53">
        <v>45387</v>
      </c>
    </row>
    <row r="48" spans="1:12" s="22" customFormat="1" ht="75.75" customHeight="1" x14ac:dyDescent="0.2">
      <c r="A48" s="51">
        <v>42</v>
      </c>
      <c r="B48" s="14">
        <v>2</v>
      </c>
      <c r="C48" s="15" t="s">
        <v>138</v>
      </c>
      <c r="D48" s="14" t="s">
        <v>139</v>
      </c>
      <c r="E48" s="16">
        <v>1561601.21</v>
      </c>
      <c r="F48" s="16">
        <v>1561601.21</v>
      </c>
      <c r="G48" s="16">
        <f>1541601.21</f>
        <v>1541601.21</v>
      </c>
      <c r="H48" s="16">
        <f>1541601.21</f>
        <v>1541601.21</v>
      </c>
      <c r="I48" s="16">
        <v>0</v>
      </c>
      <c r="J48" s="16">
        <v>0</v>
      </c>
      <c r="K48" s="20" t="s">
        <v>140</v>
      </c>
      <c r="L48" s="53" t="s">
        <v>141</v>
      </c>
    </row>
    <row r="49" spans="1:12" s="22" customFormat="1" ht="63.75" x14ac:dyDescent="0.2">
      <c r="A49" s="51">
        <v>43</v>
      </c>
      <c r="B49" s="14">
        <v>2</v>
      </c>
      <c r="C49" s="15" t="s">
        <v>142</v>
      </c>
      <c r="D49" s="14" t="s">
        <v>86</v>
      </c>
      <c r="E49" s="16">
        <v>1134600</v>
      </c>
      <c r="F49" s="16">
        <v>1134600</v>
      </c>
      <c r="G49" s="16">
        <v>0</v>
      </c>
      <c r="H49" s="16">
        <v>0</v>
      </c>
      <c r="I49" s="16">
        <v>0</v>
      </c>
      <c r="J49" s="16">
        <v>0</v>
      </c>
      <c r="K49" s="17" t="s">
        <v>410</v>
      </c>
      <c r="L49" s="53">
        <v>45387</v>
      </c>
    </row>
    <row r="50" spans="1:12" s="22" customFormat="1" ht="38.25" x14ac:dyDescent="0.2">
      <c r="A50" s="51">
        <v>44</v>
      </c>
      <c r="B50" s="14">
        <v>2</v>
      </c>
      <c r="C50" s="21" t="s">
        <v>143</v>
      </c>
      <c r="D50" s="14" t="s">
        <v>92</v>
      </c>
      <c r="E50" s="16">
        <v>836000</v>
      </c>
      <c r="F50" s="16">
        <v>836000</v>
      </c>
      <c r="G50" s="16">
        <v>748233.07</v>
      </c>
      <c r="H50" s="16">
        <v>748233.07</v>
      </c>
      <c r="I50" s="16">
        <f>73404.32</f>
        <v>73404.320000000007</v>
      </c>
      <c r="J50" s="16">
        <f>73404.32</f>
        <v>73404.320000000007</v>
      </c>
      <c r="K50" s="17" t="s">
        <v>144</v>
      </c>
      <c r="L50" s="53" t="s">
        <v>145</v>
      </c>
    </row>
    <row r="51" spans="1:12" s="22" customFormat="1" ht="76.5" x14ac:dyDescent="0.2">
      <c r="A51" s="51">
        <v>45</v>
      </c>
      <c r="B51" s="14">
        <v>3</v>
      </c>
      <c r="C51" s="15" t="s">
        <v>146</v>
      </c>
      <c r="D51" s="14" t="s">
        <v>147</v>
      </c>
      <c r="E51" s="16">
        <v>3790691.16</v>
      </c>
      <c r="F51" s="16">
        <v>3753838.36</v>
      </c>
      <c r="G51" s="16">
        <v>0</v>
      </c>
      <c r="H51" s="16">
        <v>0</v>
      </c>
      <c r="I51" s="16">
        <v>0</v>
      </c>
      <c r="J51" s="16">
        <v>0</v>
      </c>
      <c r="K51" s="17" t="s">
        <v>148</v>
      </c>
      <c r="L51" s="53">
        <v>45138</v>
      </c>
    </row>
    <row r="52" spans="1:12" s="22" customFormat="1" ht="76.5" x14ac:dyDescent="0.2">
      <c r="A52" s="51">
        <v>46</v>
      </c>
      <c r="B52" s="14">
        <v>3</v>
      </c>
      <c r="C52" s="35" t="s">
        <v>149</v>
      </c>
      <c r="D52" s="14" t="s">
        <v>147</v>
      </c>
      <c r="E52" s="16">
        <v>1039200</v>
      </c>
      <c r="F52" s="16">
        <v>1039200</v>
      </c>
      <c r="G52" s="16">
        <v>0</v>
      </c>
      <c r="H52" s="16">
        <v>0</v>
      </c>
      <c r="I52" s="16">
        <v>0</v>
      </c>
      <c r="J52" s="16">
        <v>0</v>
      </c>
      <c r="K52" s="17" t="s">
        <v>150</v>
      </c>
      <c r="L52" s="53" t="s">
        <v>151</v>
      </c>
    </row>
    <row r="53" spans="1:12" s="22" customFormat="1" ht="47.25" x14ac:dyDescent="0.2">
      <c r="A53" s="51">
        <v>47</v>
      </c>
      <c r="B53" s="14">
        <v>3</v>
      </c>
      <c r="C53" s="36" t="s">
        <v>152</v>
      </c>
      <c r="D53" s="14" t="s">
        <v>153</v>
      </c>
      <c r="E53" s="16">
        <v>501000</v>
      </c>
      <c r="F53" s="16">
        <v>501000</v>
      </c>
      <c r="G53" s="16">
        <v>0</v>
      </c>
      <c r="H53" s="16">
        <v>0</v>
      </c>
      <c r="I53" s="16">
        <v>0</v>
      </c>
      <c r="J53" s="16">
        <v>0</v>
      </c>
      <c r="K53" s="17" t="s">
        <v>154</v>
      </c>
      <c r="L53" s="53" t="s">
        <v>151</v>
      </c>
    </row>
    <row r="54" spans="1:12" s="22" customFormat="1" ht="63" x14ac:dyDescent="0.2">
      <c r="A54" s="51">
        <v>48</v>
      </c>
      <c r="B54" s="14">
        <v>3</v>
      </c>
      <c r="C54" s="36" t="s">
        <v>155</v>
      </c>
      <c r="D54" s="14" t="s">
        <v>156</v>
      </c>
      <c r="E54" s="16">
        <v>1756000</v>
      </c>
      <c r="F54" s="16">
        <v>1756000</v>
      </c>
      <c r="G54" s="16">
        <v>0</v>
      </c>
      <c r="H54" s="16">
        <v>0</v>
      </c>
      <c r="I54" s="16">
        <v>0</v>
      </c>
      <c r="J54" s="16">
        <v>0</v>
      </c>
      <c r="K54" s="17" t="s">
        <v>157</v>
      </c>
      <c r="L54" s="53" t="s">
        <v>158</v>
      </c>
    </row>
    <row r="55" spans="1:12" s="22" customFormat="1" ht="51" x14ac:dyDescent="0.2">
      <c r="A55" s="51">
        <v>49</v>
      </c>
      <c r="B55" s="14">
        <v>3</v>
      </c>
      <c r="C55" s="36" t="s">
        <v>159</v>
      </c>
      <c r="D55" s="14" t="s">
        <v>160</v>
      </c>
      <c r="E55" s="16">
        <v>740000</v>
      </c>
      <c r="F55" s="16">
        <v>740000</v>
      </c>
      <c r="G55" s="16">
        <v>0</v>
      </c>
      <c r="H55" s="16">
        <v>0</v>
      </c>
      <c r="I55" s="16">
        <v>0</v>
      </c>
      <c r="J55" s="16">
        <v>0</v>
      </c>
      <c r="K55" s="17" t="s">
        <v>161</v>
      </c>
      <c r="L55" s="53" t="s">
        <v>151</v>
      </c>
    </row>
    <row r="56" spans="1:12" s="22" customFormat="1" ht="63.75" x14ac:dyDescent="0.2">
      <c r="A56" s="51">
        <v>50</v>
      </c>
      <c r="B56" s="14">
        <v>3</v>
      </c>
      <c r="C56" s="15" t="s">
        <v>162</v>
      </c>
      <c r="D56" s="14" t="s">
        <v>102</v>
      </c>
      <c r="E56" s="16">
        <v>4037000</v>
      </c>
      <c r="F56" s="16">
        <v>4037000</v>
      </c>
      <c r="G56" s="16">
        <v>35712</v>
      </c>
      <c r="H56" s="16">
        <v>35712</v>
      </c>
      <c r="I56" s="16">
        <v>0</v>
      </c>
      <c r="J56" s="16">
        <v>0</v>
      </c>
      <c r="K56" s="17" t="s">
        <v>163</v>
      </c>
      <c r="L56" s="53">
        <v>45490</v>
      </c>
    </row>
    <row r="57" spans="1:12" s="22" customFormat="1" ht="47.25" x14ac:dyDescent="0.2">
      <c r="A57" s="51">
        <v>51</v>
      </c>
      <c r="B57" s="14">
        <v>3</v>
      </c>
      <c r="C57" s="15" t="s">
        <v>164</v>
      </c>
      <c r="D57" s="14" t="s">
        <v>102</v>
      </c>
      <c r="E57" s="16">
        <v>18137000</v>
      </c>
      <c r="F57" s="16">
        <v>18137000</v>
      </c>
      <c r="G57" s="16">
        <v>0</v>
      </c>
      <c r="H57" s="16">
        <v>0</v>
      </c>
      <c r="I57" s="16">
        <v>0</v>
      </c>
      <c r="J57" s="16">
        <v>0</v>
      </c>
      <c r="K57" s="17" t="s">
        <v>165</v>
      </c>
      <c r="L57" s="53">
        <v>45490</v>
      </c>
    </row>
    <row r="58" spans="1:12" s="22" customFormat="1" ht="51" x14ac:dyDescent="0.2">
      <c r="A58" s="51">
        <v>52</v>
      </c>
      <c r="B58" s="14">
        <v>3</v>
      </c>
      <c r="C58" s="15" t="s">
        <v>166</v>
      </c>
      <c r="D58" s="14" t="s">
        <v>92</v>
      </c>
      <c r="E58" s="16">
        <v>756400</v>
      </c>
      <c r="F58" s="16">
        <v>756400</v>
      </c>
      <c r="G58" s="16">
        <f>24800</f>
        <v>24800</v>
      </c>
      <c r="H58" s="16">
        <f>24800</f>
        <v>24800</v>
      </c>
      <c r="I58" s="16">
        <v>0</v>
      </c>
      <c r="J58" s="16">
        <v>0</v>
      </c>
      <c r="K58" s="17" t="s">
        <v>167</v>
      </c>
      <c r="L58" s="53">
        <v>45490</v>
      </c>
    </row>
    <row r="59" spans="1:12" s="22" customFormat="1" ht="47.25" x14ac:dyDescent="0.2">
      <c r="A59" s="51">
        <v>53</v>
      </c>
      <c r="B59" s="14">
        <v>3</v>
      </c>
      <c r="C59" s="15" t="s">
        <v>168</v>
      </c>
      <c r="D59" s="14" t="s">
        <v>102</v>
      </c>
      <c r="E59" s="16">
        <v>2638441.37</v>
      </c>
      <c r="F59" s="16">
        <v>2638441.37</v>
      </c>
      <c r="G59" s="16">
        <v>2638441.37</v>
      </c>
      <c r="H59" s="16">
        <v>2638441.37</v>
      </c>
      <c r="I59" s="16">
        <f>83687.91+682090.42+303661.89+441360.9+464314.28+(10044.74+898.09)+(17042.87+2028.73+7528.81)+254047.25+134632.2</f>
        <v>2401338.0900000003</v>
      </c>
      <c r="J59" s="16">
        <f>83687.91+682090.42+303661.89+441360.9+464314.28+(10044.74+898.09)+(17042.87+2028.73+7528.81)+254047.25+134632.2</f>
        <v>2401338.0900000003</v>
      </c>
      <c r="K59" s="17" t="s">
        <v>169</v>
      </c>
      <c r="L59" s="52" t="s">
        <v>170</v>
      </c>
    </row>
    <row r="60" spans="1:12" s="22" customFormat="1" ht="63" x14ac:dyDescent="0.2">
      <c r="A60" s="51">
        <v>54</v>
      </c>
      <c r="B60" s="14">
        <v>3</v>
      </c>
      <c r="C60" s="15" t="s">
        <v>171</v>
      </c>
      <c r="D60" s="14" t="s">
        <v>102</v>
      </c>
      <c r="E60" s="16">
        <v>684562.92</v>
      </c>
      <c r="F60" s="16">
        <v>684562.92</v>
      </c>
      <c r="G60" s="16">
        <v>684562.92</v>
      </c>
      <c r="H60" s="16">
        <v>684562.92</v>
      </c>
      <c r="I60" s="16">
        <f>218650.83+29682.1+169185.67+22554.04+(5421.1+735.92+4194.69+559.19)+39610.56</f>
        <v>490594.1</v>
      </c>
      <c r="J60" s="16">
        <f>218650.83+29682.1+169185.67+22554.04+(5421.1+735.92+4194.69+559.19)+39610.56</f>
        <v>490594.1</v>
      </c>
      <c r="K60" s="17" t="s">
        <v>172</v>
      </c>
      <c r="L60" s="52" t="s">
        <v>173</v>
      </c>
    </row>
    <row r="61" spans="1:12" s="22" customFormat="1" ht="31.5" x14ac:dyDescent="0.2">
      <c r="A61" s="51">
        <v>55</v>
      </c>
      <c r="B61" s="14">
        <v>3</v>
      </c>
      <c r="C61" s="15" t="s">
        <v>174</v>
      </c>
      <c r="D61" s="14" t="s">
        <v>102</v>
      </c>
      <c r="E61" s="16">
        <v>1200000</v>
      </c>
      <c r="F61" s="16">
        <v>1200000</v>
      </c>
      <c r="G61" s="16">
        <v>0</v>
      </c>
      <c r="H61" s="16">
        <v>0</v>
      </c>
      <c r="I61" s="16">
        <v>0</v>
      </c>
      <c r="J61" s="16">
        <v>0</v>
      </c>
      <c r="K61" s="17" t="s">
        <v>175</v>
      </c>
      <c r="L61" s="52" t="s">
        <v>176</v>
      </c>
    </row>
    <row r="62" spans="1:12" s="22" customFormat="1" ht="63" x14ac:dyDescent="0.2">
      <c r="A62" s="51">
        <v>56</v>
      </c>
      <c r="B62" s="14">
        <v>4</v>
      </c>
      <c r="C62" s="15" t="s">
        <v>177</v>
      </c>
      <c r="D62" s="14" t="s">
        <v>178</v>
      </c>
      <c r="E62" s="16">
        <v>2786197.15</v>
      </c>
      <c r="F62" s="16">
        <v>2786197.15</v>
      </c>
      <c r="G62" s="16">
        <f>2397958.03+86594.62+299849.58+1794.91</f>
        <v>2786197.14</v>
      </c>
      <c r="H62" s="16">
        <f>2397958.03+86594.62+299849.58+1794.91</f>
        <v>2786197.14</v>
      </c>
      <c r="I62" s="16">
        <f>712498.71+205527.16+81753.42+386420.45+137396.87+1794.91+548914.7+480264.3+228445.66</f>
        <v>2783016.1799999997</v>
      </c>
      <c r="J62" s="16">
        <f>712498.71+205527.16+81753.42+386420.45+137396.87+1794.91+548914.7+480264.3+228445.66</f>
        <v>2783016.1799999997</v>
      </c>
      <c r="K62" s="17" t="s">
        <v>179</v>
      </c>
      <c r="L62" s="52" t="s">
        <v>180</v>
      </c>
    </row>
    <row r="63" spans="1:12" s="22" customFormat="1" ht="140.25" x14ac:dyDescent="0.2">
      <c r="A63" s="51">
        <v>57</v>
      </c>
      <c r="B63" s="14">
        <v>4</v>
      </c>
      <c r="C63" s="15" t="s">
        <v>181</v>
      </c>
      <c r="D63" s="14" t="s">
        <v>92</v>
      </c>
      <c r="E63" s="16">
        <v>535645.89</v>
      </c>
      <c r="F63" s="16">
        <v>535645.89</v>
      </c>
      <c r="G63" s="16">
        <f>368081.95+46692.12+36826.34+51212+3362.4+13388.28+3682.8+12400</f>
        <v>535645.89000000013</v>
      </c>
      <c r="H63" s="16">
        <f>368081.95+46692.12+36826.34+51212+3362.4+13388.28+3682.8+12400</f>
        <v>535645.89000000013</v>
      </c>
      <c r="I63" s="16">
        <f>109515.34+42782.85+79242.05+28685.49+60107.2+7699.16+3362.4+13388.28+3682.8+12400+51212+49388.05+68498.52</f>
        <v>529964.14</v>
      </c>
      <c r="J63" s="16">
        <f>109515.34+42782.85+79242.05+28685.49+60107.2+7699.16+3362.4+13388.28+3682.8+12400+51212+49388.05+68498.52</f>
        <v>529964.14</v>
      </c>
      <c r="K63" s="17" t="s">
        <v>182</v>
      </c>
      <c r="L63" s="52" t="s">
        <v>183</v>
      </c>
    </row>
    <row r="64" spans="1:12" s="22" customFormat="1" ht="47.25" x14ac:dyDescent="0.2">
      <c r="A64" s="51">
        <v>58</v>
      </c>
      <c r="B64" s="14">
        <v>4</v>
      </c>
      <c r="C64" s="15" t="s">
        <v>184</v>
      </c>
      <c r="D64" s="14" t="s">
        <v>86</v>
      </c>
      <c r="E64" s="16">
        <v>600000</v>
      </c>
      <c r="F64" s="16">
        <v>600000</v>
      </c>
      <c r="G64" s="16">
        <v>0</v>
      </c>
      <c r="H64" s="16">
        <v>0</v>
      </c>
      <c r="I64" s="16">
        <v>0</v>
      </c>
      <c r="J64" s="16">
        <v>0</v>
      </c>
      <c r="K64" s="17" t="s">
        <v>185</v>
      </c>
      <c r="L64" s="52" t="s">
        <v>186</v>
      </c>
    </row>
    <row r="65" spans="1:12" s="22" customFormat="1" ht="47.25" x14ac:dyDescent="0.2">
      <c r="A65" s="51">
        <v>59</v>
      </c>
      <c r="B65" s="14">
        <v>4</v>
      </c>
      <c r="C65" s="15" t="s">
        <v>187</v>
      </c>
      <c r="D65" s="14" t="s">
        <v>188</v>
      </c>
      <c r="E65" s="16">
        <v>2717200</v>
      </c>
      <c r="F65" s="16">
        <v>2717200</v>
      </c>
      <c r="G65" s="16">
        <v>0</v>
      </c>
      <c r="H65" s="16">
        <v>0</v>
      </c>
      <c r="I65" s="16">
        <v>0</v>
      </c>
      <c r="J65" s="16">
        <v>0</v>
      </c>
      <c r="K65" s="17" t="s">
        <v>189</v>
      </c>
      <c r="L65" s="52" t="s">
        <v>186</v>
      </c>
    </row>
    <row r="66" spans="1:12" s="22" customFormat="1" ht="31.5" x14ac:dyDescent="0.2">
      <c r="A66" s="51">
        <v>60</v>
      </c>
      <c r="B66" s="14">
        <v>4</v>
      </c>
      <c r="C66" s="15" t="s">
        <v>190</v>
      </c>
      <c r="D66" s="14" t="s">
        <v>188</v>
      </c>
      <c r="E66" s="16">
        <v>2020000</v>
      </c>
      <c r="F66" s="16">
        <v>2020000</v>
      </c>
      <c r="G66" s="16">
        <v>0</v>
      </c>
      <c r="H66" s="16">
        <v>0</v>
      </c>
      <c r="I66" s="16">
        <v>0</v>
      </c>
      <c r="J66" s="16">
        <v>0</v>
      </c>
      <c r="K66" s="17" t="s">
        <v>191</v>
      </c>
      <c r="L66" s="52" t="s">
        <v>186</v>
      </c>
    </row>
    <row r="67" spans="1:12" s="22" customFormat="1" ht="38.25" x14ac:dyDescent="0.2">
      <c r="A67" s="51">
        <v>61</v>
      </c>
      <c r="B67" s="14">
        <v>4</v>
      </c>
      <c r="C67" s="15" t="s">
        <v>192</v>
      </c>
      <c r="D67" s="14" t="s">
        <v>193</v>
      </c>
      <c r="E67" s="16">
        <v>1858000</v>
      </c>
      <c r="F67" s="16">
        <v>1794000</v>
      </c>
      <c r="G67" s="16">
        <v>0</v>
      </c>
      <c r="H67" s="16">
        <v>0</v>
      </c>
      <c r="I67" s="16">
        <v>0</v>
      </c>
      <c r="J67" s="16">
        <v>0</v>
      </c>
      <c r="K67" s="17" t="s">
        <v>194</v>
      </c>
      <c r="L67" s="52" t="s">
        <v>186</v>
      </c>
    </row>
    <row r="68" spans="1:12" s="22" customFormat="1" ht="31.5" x14ac:dyDescent="0.2">
      <c r="A68" s="51">
        <v>62</v>
      </c>
      <c r="B68" s="14">
        <v>4</v>
      </c>
      <c r="C68" s="15" t="s">
        <v>195</v>
      </c>
      <c r="D68" s="14" t="s">
        <v>86</v>
      </c>
      <c r="E68" s="16">
        <v>827444.31</v>
      </c>
      <c r="F68" s="16">
        <v>827444.31</v>
      </c>
      <c r="G68" s="16">
        <v>0</v>
      </c>
      <c r="H68" s="16">
        <v>0</v>
      </c>
      <c r="I68" s="16">
        <v>0</v>
      </c>
      <c r="J68" s="16">
        <v>0</v>
      </c>
      <c r="K68" s="17" t="s">
        <v>196</v>
      </c>
      <c r="L68" s="52">
        <v>45636</v>
      </c>
    </row>
    <row r="69" spans="1:12" s="22" customFormat="1" ht="38.25" x14ac:dyDescent="0.2">
      <c r="A69" s="51">
        <v>63</v>
      </c>
      <c r="B69" s="14">
        <v>4</v>
      </c>
      <c r="C69" s="15" t="s">
        <v>197</v>
      </c>
      <c r="D69" s="14" t="s">
        <v>108</v>
      </c>
      <c r="E69" s="16">
        <v>1052632.8799999999</v>
      </c>
      <c r="F69" s="16">
        <v>1052632.8799999999</v>
      </c>
      <c r="G69" s="16">
        <v>0</v>
      </c>
      <c r="H69" s="16">
        <v>0</v>
      </c>
      <c r="I69" s="16">
        <v>0</v>
      </c>
      <c r="J69" s="16">
        <v>0</v>
      </c>
      <c r="K69" s="17" t="s">
        <v>198</v>
      </c>
      <c r="L69" s="52">
        <v>45636</v>
      </c>
    </row>
    <row r="70" spans="1:12" s="22" customFormat="1" ht="31.5" x14ac:dyDescent="0.2">
      <c r="A70" s="51">
        <v>64</v>
      </c>
      <c r="B70" s="14">
        <v>4</v>
      </c>
      <c r="C70" s="15" t="s">
        <v>199</v>
      </c>
      <c r="D70" s="14" t="s">
        <v>200</v>
      </c>
      <c r="E70" s="16">
        <v>1600000</v>
      </c>
      <c r="F70" s="16">
        <v>1600000</v>
      </c>
      <c r="G70" s="16">
        <v>0</v>
      </c>
      <c r="H70" s="16">
        <v>0</v>
      </c>
      <c r="I70" s="16">
        <v>0</v>
      </c>
      <c r="J70" s="16">
        <v>0</v>
      </c>
      <c r="K70" s="17" t="s">
        <v>201</v>
      </c>
      <c r="L70" s="52">
        <v>45636</v>
      </c>
    </row>
    <row r="71" spans="1:12" s="22" customFormat="1" ht="38.25" x14ac:dyDescent="0.2">
      <c r="A71" s="51">
        <v>65</v>
      </c>
      <c r="B71" s="14">
        <v>4</v>
      </c>
      <c r="C71" s="15" t="s">
        <v>202</v>
      </c>
      <c r="D71" s="14" t="s">
        <v>188</v>
      </c>
      <c r="E71" s="16">
        <v>400000</v>
      </c>
      <c r="F71" s="16">
        <v>400000</v>
      </c>
      <c r="G71" s="16">
        <v>0</v>
      </c>
      <c r="H71" s="16">
        <v>0</v>
      </c>
      <c r="I71" s="16">
        <v>0</v>
      </c>
      <c r="J71" s="16">
        <v>0</v>
      </c>
      <c r="K71" s="17" t="s">
        <v>203</v>
      </c>
      <c r="L71" s="52">
        <v>45636</v>
      </c>
    </row>
    <row r="72" spans="1:12" s="22" customFormat="1" ht="51" x14ac:dyDescent="0.2">
      <c r="A72" s="51">
        <v>66</v>
      </c>
      <c r="B72" s="14">
        <v>4</v>
      </c>
      <c r="C72" s="15" t="s">
        <v>204</v>
      </c>
      <c r="D72" s="14" t="s">
        <v>72</v>
      </c>
      <c r="E72" s="16">
        <v>2102378.7999999998</v>
      </c>
      <c r="F72" s="16">
        <v>2102378.7999999998</v>
      </c>
      <c r="G72" s="16">
        <f>857894+609484.8+84062.08+489800.32</f>
        <v>2041241.2000000002</v>
      </c>
      <c r="H72" s="16">
        <f>857894+609484.8+84062.08+489800.32</f>
        <v>2041241.2000000002</v>
      </c>
      <c r="I72" s="16">
        <f>1467378.8+84062.08</f>
        <v>1551440.8800000001</v>
      </c>
      <c r="J72" s="16">
        <f>1467378.8+84062.08</f>
        <v>1551440.8800000001</v>
      </c>
      <c r="K72" s="17" t="s">
        <v>205</v>
      </c>
      <c r="L72" s="52" t="s">
        <v>206</v>
      </c>
    </row>
    <row r="73" spans="1:12" s="22" customFormat="1" ht="63" x14ac:dyDescent="0.2">
      <c r="A73" s="51">
        <v>67</v>
      </c>
      <c r="B73" s="14">
        <v>4</v>
      </c>
      <c r="C73" s="15" t="s">
        <v>207</v>
      </c>
      <c r="D73" s="14" t="s">
        <v>208</v>
      </c>
      <c r="E73" s="16">
        <v>2978000</v>
      </c>
      <c r="F73" s="16">
        <v>2978000</v>
      </c>
      <c r="G73" s="16">
        <v>0</v>
      </c>
      <c r="H73" s="16">
        <v>0</v>
      </c>
      <c r="I73" s="16">
        <v>0</v>
      </c>
      <c r="J73" s="16">
        <v>0</v>
      </c>
      <c r="K73" s="17" t="s">
        <v>209</v>
      </c>
      <c r="L73" s="52">
        <v>45510</v>
      </c>
    </row>
    <row r="74" spans="1:12" s="22" customFormat="1" ht="102" x14ac:dyDescent="0.2">
      <c r="A74" s="51">
        <v>68</v>
      </c>
      <c r="B74" s="14">
        <v>4</v>
      </c>
      <c r="C74" s="15" t="s">
        <v>210</v>
      </c>
      <c r="D74" s="14" t="s">
        <v>188</v>
      </c>
      <c r="E74" s="16">
        <v>1238348.74</v>
      </c>
      <c r="F74" s="16">
        <v>1238348.74</v>
      </c>
      <c r="G74" s="16">
        <f>1058459+27118.8+8083.56+19414.13+2909.45+4528.98+4278.06+3083.9</f>
        <v>1127875.8799999999</v>
      </c>
      <c r="H74" s="16">
        <f>1058459+27118.8+8083.56+19414.13+2909.45+4528.98+4278.06+3083.9</f>
        <v>1127875.8799999999</v>
      </c>
      <c r="I74" s="16">
        <f>576244.68+27118.8+8083.56+19414.13+2908.82+4528.98+4064.16+67932.26+371769.69+15028.3+29430.12</f>
        <v>1126523.5000000002</v>
      </c>
      <c r="J74" s="16">
        <f>3083.9+42375.79+132624.21+37489.1+86020.62+160567.64+114083.42+27118.8+8083.56+19414.13+2908.82+4528.98+4064.16+67932.26+371769.69+15028.3+29430.12</f>
        <v>1126523.5000000002</v>
      </c>
      <c r="K74" s="17" t="s">
        <v>211</v>
      </c>
      <c r="L74" s="52" t="s">
        <v>212</v>
      </c>
    </row>
    <row r="75" spans="1:12" s="22" customFormat="1" ht="89.25" x14ac:dyDescent="0.2">
      <c r="A75" s="51">
        <v>69</v>
      </c>
      <c r="B75" s="14">
        <v>4</v>
      </c>
      <c r="C75" s="15" t="s">
        <v>213</v>
      </c>
      <c r="D75" s="14" t="s">
        <v>214</v>
      </c>
      <c r="E75" s="16">
        <v>807511.49</v>
      </c>
      <c r="F75" s="16">
        <v>807511.49</v>
      </c>
      <c r="G75" s="16">
        <f>786917.57+2802.4+11107.92+6683.6</f>
        <v>807511.49</v>
      </c>
      <c r="H75" s="16">
        <f>786917.57+2802.4+11107.92+6683.6</f>
        <v>807511.49</v>
      </c>
      <c r="I75" s="16">
        <f>369497.01+55351.39+66708.68+22983.38+114956.55+8941.21+2802.4+148212.76-4468.72+3563.9+10740.64+6462.61</f>
        <v>805751.81</v>
      </c>
      <c r="J75" s="16">
        <f>22293.29+25367.35+29177.59+723.41+34497.53+50343.24+35676.46+70341.23+1744+43020.34+1066.62+156.36+357.69+644.8+33176.04+14426.81+5661.7+822.55+55351.39+66708.68+22983.38+114956.55+8941.21+2802.4+148212.76-4468.72+3563.9+10740.64+6462.61</f>
        <v>805751.80999999994</v>
      </c>
      <c r="K75" s="17" t="s">
        <v>215</v>
      </c>
      <c r="L75" s="52" t="s">
        <v>216</v>
      </c>
    </row>
    <row r="76" spans="1:12" s="22" customFormat="1" ht="38.25" x14ac:dyDescent="0.2">
      <c r="A76" s="51">
        <v>70</v>
      </c>
      <c r="B76" s="14">
        <v>4</v>
      </c>
      <c r="C76" s="15" t="s">
        <v>217</v>
      </c>
      <c r="D76" s="14" t="s">
        <v>218</v>
      </c>
      <c r="E76" s="16">
        <v>1433472.74</v>
      </c>
      <c r="F76" s="16">
        <v>1433472.74</v>
      </c>
      <c r="G76" s="16">
        <v>0</v>
      </c>
      <c r="H76" s="16">
        <v>0</v>
      </c>
      <c r="I76" s="16">
        <v>0</v>
      </c>
      <c r="J76" s="16">
        <v>0</v>
      </c>
      <c r="K76" s="17" t="s">
        <v>219</v>
      </c>
      <c r="L76" s="52" t="s">
        <v>220</v>
      </c>
    </row>
    <row r="77" spans="1:12" s="22" customFormat="1" ht="38.25" x14ac:dyDescent="0.2">
      <c r="A77" s="51">
        <v>71</v>
      </c>
      <c r="B77" s="14">
        <v>4</v>
      </c>
      <c r="C77" s="15" t="s">
        <v>221</v>
      </c>
      <c r="D77" s="14" t="s">
        <v>222</v>
      </c>
      <c r="E77" s="16">
        <v>2251071.77</v>
      </c>
      <c r="F77" s="16">
        <v>2251071.77</v>
      </c>
      <c r="G77" s="16">
        <v>0</v>
      </c>
      <c r="H77" s="16">
        <v>0</v>
      </c>
      <c r="I77" s="16">
        <v>0</v>
      </c>
      <c r="J77" s="16">
        <v>0</v>
      </c>
      <c r="K77" s="17" t="s">
        <v>223</v>
      </c>
      <c r="L77" s="52" t="s">
        <v>224</v>
      </c>
    </row>
    <row r="78" spans="1:12" s="22" customFormat="1" ht="89.25" x14ac:dyDescent="0.2">
      <c r="A78" s="51">
        <v>72</v>
      </c>
      <c r="B78" s="14">
        <v>4</v>
      </c>
      <c r="C78" s="15" t="s">
        <v>225</v>
      </c>
      <c r="D78" s="14" t="s">
        <v>52</v>
      </c>
      <c r="E78" s="16">
        <v>545000</v>
      </c>
      <c r="F78" s="16">
        <v>545000</v>
      </c>
      <c r="G78" s="16">
        <v>0</v>
      </c>
      <c r="H78" s="16">
        <v>0</v>
      </c>
      <c r="I78" s="16">
        <v>0</v>
      </c>
      <c r="J78" s="16">
        <v>0</v>
      </c>
      <c r="K78" s="17" t="s">
        <v>226</v>
      </c>
      <c r="L78" s="52" t="s">
        <v>227</v>
      </c>
    </row>
    <row r="79" spans="1:12" s="22" customFormat="1" ht="38.25" x14ac:dyDescent="0.2">
      <c r="A79" s="51">
        <v>73</v>
      </c>
      <c r="B79" s="14">
        <v>4</v>
      </c>
      <c r="C79" s="15" t="s">
        <v>228</v>
      </c>
      <c r="D79" s="14" t="s">
        <v>229</v>
      </c>
      <c r="E79" s="16">
        <v>1218974.29</v>
      </c>
      <c r="F79" s="16">
        <v>1218974.29</v>
      </c>
      <c r="G79" s="16">
        <v>0</v>
      </c>
      <c r="H79" s="16">
        <v>0</v>
      </c>
      <c r="I79" s="16">
        <v>0</v>
      </c>
      <c r="J79" s="16">
        <v>0</v>
      </c>
      <c r="K79" s="17" t="s">
        <v>230</v>
      </c>
      <c r="L79" s="52" t="s">
        <v>220</v>
      </c>
    </row>
    <row r="80" spans="1:12" s="22" customFormat="1" ht="63" x14ac:dyDescent="0.2">
      <c r="A80" s="51">
        <v>74</v>
      </c>
      <c r="B80" s="14">
        <v>4</v>
      </c>
      <c r="C80" s="15" t="s">
        <v>231</v>
      </c>
      <c r="D80" s="14" t="s">
        <v>232</v>
      </c>
      <c r="E80" s="16">
        <v>741534</v>
      </c>
      <c r="F80" s="16">
        <v>741534</v>
      </c>
      <c r="G80" s="16">
        <v>0</v>
      </c>
      <c r="H80" s="16">
        <v>0</v>
      </c>
      <c r="I80" s="16">
        <v>0</v>
      </c>
      <c r="J80" s="16">
        <v>0</v>
      </c>
      <c r="K80" s="17" t="s">
        <v>233</v>
      </c>
      <c r="L80" s="52" t="s">
        <v>234</v>
      </c>
    </row>
    <row r="81" spans="1:12" s="22" customFormat="1" ht="63" x14ac:dyDescent="0.2">
      <c r="A81" s="51">
        <v>75</v>
      </c>
      <c r="B81" s="14">
        <v>4</v>
      </c>
      <c r="C81" s="15" t="s">
        <v>235</v>
      </c>
      <c r="D81" s="14" t="s">
        <v>236</v>
      </c>
      <c r="E81" s="16">
        <v>2156670</v>
      </c>
      <c r="F81" s="16">
        <v>2156670</v>
      </c>
      <c r="G81" s="16">
        <v>0</v>
      </c>
      <c r="H81" s="16">
        <v>0</v>
      </c>
      <c r="I81" s="16">
        <v>0</v>
      </c>
      <c r="J81" s="16">
        <v>0</v>
      </c>
      <c r="K81" s="17" t="s">
        <v>237</v>
      </c>
      <c r="L81" s="52" t="s">
        <v>234</v>
      </c>
    </row>
    <row r="82" spans="1:12" s="22" customFormat="1" ht="153" x14ac:dyDescent="0.2">
      <c r="A82" s="51">
        <v>76</v>
      </c>
      <c r="B82" s="14">
        <v>4</v>
      </c>
      <c r="C82" s="15" t="s">
        <v>238</v>
      </c>
      <c r="D82" s="14" t="s">
        <v>55</v>
      </c>
      <c r="E82" s="16">
        <v>5844173.3300000001</v>
      </c>
      <c r="F82" s="16">
        <v>5844173.3300000001</v>
      </c>
      <c r="G82" s="16">
        <f>1882639.7+1154927.53</f>
        <v>3037567.23</v>
      </c>
      <c r="H82" s="16">
        <f>1882639.7+1154927.53</f>
        <v>3037567.23</v>
      </c>
      <c r="I82" s="16">
        <f>93895.39+56438.24+29685.62+30144.06+28294.44+29556.95+59695.24+2940.86+29898.77+11830.35+63387.27+519700.9+5610+42711.9+34410.71+32898.08</f>
        <v>1071098.78</v>
      </c>
      <c r="J82" s="16">
        <f>93895.39+56438.24+29685.62+30144.06+28294.44+29556.95+59695.24+2940.86+29898.77+11830.35+63387.27+519700.9+5610+42711.9+34410.71+32898.08</f>
        <v>1071098.78</v>
      </c>
      <c r="K82" s="17" t="s">
        <v>239</v>
      </c>
      <c r="L82" s="52" t="s">
        <v>240</v>
      </c>
    </row>
    <row r="83" spans="1:12" s="22" customFormat="1" ht="140.25" x14ac:dyDescent="0.2">
      <c r="A83" s="51">
        <v>77</v>
      </c>
      <c r="B83" s="14">
        <v>4</v>
      </c>
      <c r="C83" s="15" t="s">
        <v>241</v>
      </c>
      <c r="D83" s="14" t="s">
        <v>39</v>
      </c>
      <c r="E83" s="16">
        <v>2680490.9700000002</v>
      </c>
      <c r="F83" s="16">
        <v>2680490.9700000002</v>
      </c>
      <c r="G83" s="16">
        <f>210793.93+199697.04</f>
        <v>410490.97</v>
      </c>
      <c r="H83" s="16">
        <f>210793.93+199697.04</f>
        <v>410490.97</v>
      </c>
      <c r="I83" s="16">
        <f>35966.17+2852+16864+76570+29906.32+1145.76+66083.32+97730.96+5971.62+5704+18085.4+36828</f>
        <v>393707.55000000005</v>
      </c>
      <c r="J83" s="16">
        <f>35966.17+2852+16864+76570+29906.32+1145.76+66083.32+97730.96+5971.62+5704+18085.4+36828</f>
        <v>393707.55000000005</v>
      </c>
      <c r="K83" s="17" t="s">
        <v>242</v>
      </c>
      <c r="L83" s="52" t="s">
        <v>243</v>
      </c>
    </row>
    <row r="84" spans="1:12" s="22" customFormat="1" ht="210.75" customHeight="1" x14ac:dyDescent="0.2">
      <c r="A84" s="51">
        <v>78</v>
      </c>
      <c r="B84" s="14">
        <v>4</v>
      </c>
      <c r="C84" s="15" t="s">
        <v>244</v>
      </c>
      <c r="D84" s="14" t="s">
        <v>55</v>
      </c>
      <c r="E84" s="16">
        <v>4325714.22</v>
      </c>
      <c r="F84" s="16">
        <v>4325714.22</v>
      </c>
      <c r="G84" s="16">
        <f>1743670.64+849431+255092.58+307520</f>
        <v>3155714.2199999997</v>
      </c>
      <c r="H84" s="16">
        <f>1743670.64+849431+255092.58+307520</f>
        <v>3155714.2199999997</v>
      </c>
      <c r="I84" s="16">
        <f>307520+849431+57052.82+106292.58+79323.61+59522.5+52324.8+37076+159742.19+27395.43+88263.6+18818.97+66559.26+37297.85</f>
        <v>1946620.6100000003</v>
      </c>
      <c r="J84" s="16">
        <f>307520+849431+57052.82+106292.58+79323.61+59522.5+52324.8+37076+159742.19+27395.43+88263.6+18818.97+66559.26+37297.85</f>
        <v>1946620.6100000003</v>
      </c>
      <c r="K84" s="17" t="s">
        <v>245</v>
      </c>
      <c r="L84" s="52" t="s">
        <v>246</v>
      </c>
    </row>
    <row r="85" spans="1:12" s="22" customFormat="1" ht="63" x14ac:dyDescent="0.2">
      <c r="A85" s="51">
        <v>79</v>
      </c>
      <c r="B85" s="14">
        <v>4</v>
      </c>
      <c r="C85" s="15" t="s">
        <v>247</v>
      </c>
      <c r="D85" s="14" t="s">
        <v>39</v>
      </c>
      <c r="E85" s="16">
        <v>357473.79</v>
      </c>
      <c r="F85" s="16">
        <v>357473.79</v>
      </c>
      <c r="G85" s="16">
        <f>271608.78+85560</f>
        <v>357168.78</v>
      </c>
      <c r="H85" s="16">
        <f>271608.78+85560</f>
        <v>357168.78</v>
      </c>
      <c r="I85" s="16">
        <f>7636.95+62239.4+4741.93+2176.06+41611.92+1603.26+322.4+236.4+6305.75+85560+58286.8+63745.79</f>
        <v>334466.65999999997</v>
      </c>
      <c r="J85" s="16">
        <f>7636.95+62239.4+4741.93+2176.06+41611.92+1603.26+322.4+236.4+6305.75+85560+58286.8+63745.79</f>
        <v>334466.65999999997</v>
      </c>
      <c r="K85" s="17" t="s">
        <v>248</v>
      </c>
      <c r="L85" s="52" t="s">
        <v>249</v>
      </c>
    </row>
    <row r="86" spans="1:12" s="22" customFormat="1" ht="63" x14ac:dyDescent="0.2">
      <c r="A86" s="51">
        <v>80</v>
      </c>
      <c r="B86" s="14">
        <v>5</v>
      </c>
      <c r="C86" s="15" t="s">
        <v>250</v>
      </c>
      <c r="D86" s="14" t="s">
        <v>251</v>
      </c>
      <c r="E86" s="16">
        <v>3135720.6</v>
      </c>
      <c r="F86" s="16">
        <v>3135720.6</v>
      </c>
      <c r="G86" s="16">
        <v>3135720.6</v>
      </c>
      <c r="H86" s="16">
        <v>3135720.6</v>
      </c>
      <c r="I86" s="16">
        <v>0</v>
      </c>
      <c r="J86" s="16">
        <v>0</v>
      </c>
      <c r="K86" s="17" t="s">
        <v>252</v>
      </c>
      <c r="L86" s="52" t="s">
        <v>253</v>
      </c>
    </row>
    <row r="87" spans="1:12" s="22" customFormat="1" ht="126" x14ac:dyDescent="0.2">
      <c r="A87" s="51">
        <v>81</v>
      </c>
      <c r="B87" s="14">
        <v>5</v>
      </c>
      <c r="C87" s="15" t="s">
        <v>254</v>
      </c>
      <c r="D87" s="14" t="s">
        <v>255</v>
      </c>
      <c r="E87" s="16">
        <v>28836024.039999999</v>
      </c>
      <c r="F87" s="16">
        <v>8639974.5600000005</v>
      </c>
      <c r="G87" s="16">
        <f>25148313.12+3683480.92+4230</f>
        <v>28836024.039999999</v>
      </c>
      <c r="H87" s="16">
        <f>7706858.88+933115.68+4230</f>
        <v>8644204.5600000005</v>
      </c>
      <c r="I87" s="16">
        <f>461860.84+121636.76+871534.72+158228.56+979927.76+159451.04+1093067.92+160078.8+1124658.08+157435.6+1141511.28+156213.12+1128080.24+155420.16+1138395.16+157121.72+1123550.12+155535.8+842100.28+154544.6+133134.68+154148.12+236081.44+489669.32+1066644.32+155882.72+1128290.56+1050281.4+161086.52+1095830.68+162854.16+1180697.28+163002.84+161218.68+1375988.6+164588.76+1255820.72+163647.12+953.1+1287912.36+160409.2+1122156.56</f>
        <v>24310651.700000003</v>
      </c>
      <c r="J87" s="16">
        <f>116117.68+24829.56+248555.44+31321.92+31321.92+287845.32+285641.16+31305.4+283999.24+29570.8+282860.76+29702.96+280119+29389.08+283568.04+29736+279522.6+29669.92+211760.36+29620.36+29835.12+33634.72+236081.44+273925.96+34510.28+271976.32+270167.24+34625.92+267773.52+34493.76+263999.68+33552.12+33733.84+256470.48+34592.88+262959.76+34212.92+953.1+266863.24+31801+194862.64</f>
        <v>5757483.4599999981</v>
      </c>
      <c r="K87" s="17" t="s">
        <v>256</v>
      </c>
      <c r="L87" s="52" t="s">
        <v>257</v>
      </c>
    </row>
    <row r="88" spans="1:12" s="22" customFormat="1" ht="94.5" x14ac:dyDescent="0.2">
      <c r="A88" s="51">
        <v>82</v>
      </c>
      <c r="B88" s="14">
        <v>5</v>
      </c>
      <c r="C88" s="15" t="s">
        <v>258</v>
      </c>
      <c r="D88" s="14" t="s">
        <v>259</v>
      </c>
      <c r="E88" s="16">
        <v>3840000</v>
      </c>
      <c r="F88" s="16">
        <v>3840000</v>
      </c>
      <c r="G88" s="16">
        <v>2356616</v>
      </c>
      <c r="H88" s="16">
        <v>2356616</v>
      </c>
      <c r="I88" s="16">
        <v>0</v>
      </c>
      <c r="J88" s="16">
        <v>0</v>
      </c>
      <c r="K88" s="17" t="s">
        <v>260</v>
      </c>
      <c r="L88" s="52" t="s">
        <v>261</v>
      </c>
    </row>
    <row r="89" spans="1:12" s="22" customFormat="1" ht="31.5" x14ac:dyDescent="0.2">
      <c r="A89" s="51">
        <v>83</v>
      </c>
      <c r="B89" s="14">
        <v>5</v>
      </c>
      <c r="C89" s="15" t="s">
        <v>262</v>
      </c>
      <c r="D89" s="14" t="s">
        <v>188</v>
      </c>
      <c r="E89" s="16">
        <v>132600</v>
      </c>
      <c r="F89" s="16">
        <v>132600</v>
      </c>
      <c r="G89" s="16">
        <v>132600</v>
      </c>
      <c r="H89" s="16">
        <v>132600</v>
      </c>
      <c r="I89" s="16">
        <v>44682.59</v>
      </c>
      <c r="J89" s="16">
        <v>44682.59</v>
      </c>
      <c r="K89" s="17" t="s">
        <v>263</v>
      </c>
      <c r="L89" s="52">
        <v>45147</v>
      </c>
    </row>
    <row r="90" spans="1:12" s="22" customFormat="1" ht="47.25" x14ac:dyDescent="0.2">
      <c r="A90" s="51">
        <v>84</v>
      </c>
      <c r="B90" s="14">
        <v>5</v>
      </c>
      <c r="C90" s="15" t="s">
        <v>264</v>
      </c>
      <c r="D90" s="14" t="s">
        <v>265</v>
      </c>
      <c r="E90" s="16">
        <v>414570</v>
      </c>
      <c r="F90" s="16">
        <v>414570</v>
      </c>
      <c r="G90" s="16">
        <v>414570</v>
      </c>
      <c r="H90" s="16">
        <v>414570</v>
      </c>
      <c r="I90" s="16">
        <v>249295.16</v>
      </c>
      <c r="J90" s="16">
        <v>249295.16</v>
      </c>
      <c r="K90" s="17" t="s">
        <v>266</v>
      </c>
      <c r="L90" s="52">
        <v>45174</v>
      </c>
    </row>
    <row r="91" spans="1:12" s="22" customFormat="1" ht="31.5" x14ac:dyDescent="0.2">
      <c r="A91" s="51">
        <v>85</v>
      </c>
      <c r="B91" s="14">
        <v>5</v>
      </c>
      <c r="C91" s="15" t="s">
        <v>267</v>
      </c>
      <c r="D91" s="14" t="s">
        <v>108</v>
      </c>
      <c r="E91" s="16">
        <v>470400</v>
      </c>
      <c r="F91" s="16">
        <v>470400</v>
      </c>
      <c r="G91" s="16">
        <v>470400</v>
      </c>
      <c r="H91" s="16">
        <v>470400</v>
      </c>
      <c r="I91" s="16">
        <v>342624.33</v>
      </c>
      <c r="J91" s="16">
        <v>342624.33</v>
      </c>
      <c r="K91" s="17" t="s">
        <v>268</v>
      </c>
      <c r="L91" s="52">
        <v>45108</v>
      </c>
    </row>
    <row r="92" spans="1:12" s="22" customFormat="1" ht="31.5" x14ac:dyDescent="0.2">
      <c r="A92" s="51">
        <v>86</v>
      </c>
      <c r="B92" s="14">
        <v>5</v>
      </c>
      <c r="C92" s="15" t="s">
        <v>269</v>
      </c>
      <c r="D92" s="14" t="s">
        <v>188</v>
      </c>
      <c r="E92" s="16">
        <v>162000</v>
      </c>
      <c r="F92" s="16">
        <v>162000</v>
      </c>
      <c r="G92" s="16">
        <v>162000</v>
      </c>
      <c r="H92" s="16">
        <v>162000</v>
      </c>
      <c r="I92" s="16">
        <v>117754.25</v>
      </c>
      <c r="J92" s="16">
        <v>117754.25</v>
      </c>
      <c r="K92" s="17" t="s">
        <v>268</v>
      </c>
      <c r="L92" s="52">
        <v>45108</v>
      </c>
    </row>
    <row r="93" spans="1:12" s="22" customFormat="1" ht="15.75" x14ac:dyDescent="0.2">
      <c r="A93" s="51">
        <v>87</v>
      </c>
      <c r="B93" s="14">
        <v>5</v>
      </c>
      <c r="C93" s="15" t="s">
        <v>270</v>
      </c>
      <c r="D93" s="14" t="s">
        <v>86</v>
      </c>
      <c r="E93" s="16">
        <v>228000</v>
      </c>
      <c r="F93" s="16">
        <v>228000</v>
      </c>
      <c r="G93" s="16">
        <v>228000</v>
      </c>
      <c r="H93" s="16">
        <v>228000</v>
      </c>
      <c r="I93" s="16">
        <v>159669.92000000001</v>
      </c>
      <c r="J93" s="16">
        <v>159669.92000000001</v>
      </c>
      <c r="K93" s="17" t="s">
        <v>266</v>
      </c>
      <c r="L93" s="52">
        <v>45183</v>
      </c>
    </row>
    <row r="94" spans="1:12" s="22" customFormat="1" ht="15.75" x14ac:dyDescent="0.2">
      <c r="A94" s="51">
        <v>88</v>
      </c>
      <c r="B94" s="14">
        <v>5</v>
      </c>
      <c r="C94" s="15" t="s">
        <v>271</v>
      </c>
      <c r="D94" s="14" t="s">
        <v>218</v>
      </c>
      <c r="E94" s="16">
        <v>214800</v>
      </c>
      <c r="F94" s="16">
        <v>214800</v>
      </c>
      <c r="G94" s="16">
        <v>214800</v>
      </c>
      <c r="H94" s="16">
        <v>214800</v>
      </c>
      <c r="I94" s="16">
        <v>104486.01</v>
      </c>
      <c r="J94" s="16">
        <v>104486.01</v>
      </c>
      <c r="K94" s="17" t="s">
        <v>268</v>
      </c>
      <c r="L94" s="52">
        <v>45188</v>
      </c>
    </row>
    <row r="95" spans="1:12" s="22" customFormat="1" ht="15.75" x14ac:dyDescent="0.2">
      <c r="A95" s="51">
        <v>89</v>
      </c>
      <c r="B95" s="14">
        <v>5</v>
      </c>
      <c r="C95" s="15" t="s">
        <v>272</v>
      </c>
      <c r="D95" s="14" t="s">
        <v>114</v>
      </c>
      <c r="E95" s="16">
        <v>231000</v>
      </c>
      <c r="F95" s="16">
        <v>231000</v>
      </c>
      <c r="G95" s="16">
        <v>231000</v>
      </c>
      <c r="H95" s="16">
        <v>231000</v>
      </c>
      <c r="I95" s="16">
        <v>117157.85</v>
      </c>
      <c r="J95" s="16">
        <v>117157.85</v>
      </c>
      <c r="K95" s="17" t="s">
        <v>266</v>
      </c>
      <c r="L95" s="52">
        <v>45188</v>
      </c>
    </row>
    <row r="96" spans="1:12" s="22" customFormat="1" ht="31.5" x14ac:dyDescent="0.2">
      <c r="A96" s="51">
        <v>90</v>
      </c>
      <c r="B96" s="14">
        <v>5</v>
      </c>
      <c r="C96" s="15" t="s">
        <v>273</v>
      </c>
      <c r="D96" s="14" t="s">
        <v>47</v>
      </c>
      <c r="E96" s="16">
        <v>972000</v>
      </c>
      <c r="F96" s="16">
        <v>972000</v>
      </c>
      <c r="G96" s="16">
        <v>972000</v>
      </c>
      <c r="H96" s="16">
        <v>972000</v>
      </c>
      <c r="I96" s="16">
        <v>633840.22</v>
      </c>
      <c r="J96" s="16">
        <v>633840.22</v>
      </c>
      <c r="K96" s="17" t="s">
        <v>268</v>
      </c>
      <c r="L96" s="52">
        <v>45198</v>
      </c>
    </row>
    <row r="97" spans="1:12" s="22" customFormat="1" ht="15.75" x14ac:dyDescent="0.2">
      <c r="A97" s="51">
        <v>91</v>
      </c>
      <c r="B97" s="14">
        <v>5</v>
      </c>
      <c r="C97" s="15" t="s">
        <v>274</v>
      </c>
      <c r="D97" s="14" t="s">
        <v>275</v>
      </c>
      <c r="E97" s="16">
        <v>172800</v>
      </c>
      <c r="F97" s="16">
        <v>172800</v>
      </c>
      <c r="G97" s="16">
        <v>172800</v>
      </c>
      <c r="H97" s="16">
        <v>172800</v>
      </c>
      <c r="I97" s="16">
        <v>102101.69</v>
      </c>
      <c r="J97" s="16">
        <v>102101.69</v>
      </c>
      <c r="K97" s="17" t="s">
        <v>266</v>
      </c>
      <c r="L97" s="52">
        <v>45202</v>
      </c>
    </row>
    <row r="98" spans="1:12" s="22" customFormat="1" ht="15.75" x14ac:dyDescent="0.2">
      <c r="A98" s="51">
        <v>92</v>
      </c>
      <c r="B98" s="14">
        <v>5</v>
      </c>
      <c r="C98" s="15" t="s">
        <v>276</v>
      </c>
      <c r="D98" s="14" t="s">
        <v>222</v>
      </c>
      <c r="E98" s="16">
        <v>172800</v>
      </c>
      <c r="F98" s="16">
        <v>172800</v>
      </c>
      <c r="G98" s="16">
        <v>172800</v>
      </c>
      <c r="H98" s="16">
        <v>172800</v>
      </c>
      <c r="I98" s="16">
        <v>104448.96000000001</v>
      </c>
      <c r="J98" s="16">
        <v>104448.96000000001</v>
      </c>
      <c r="K98" s="17" t="s">
        <v>266</v>
      </c>
      <c r="L98" s="52">
        <v>45202</v>
      </c>
    </row>
    <row r="99" spans="1:12" s="22" customFormat="1" ht="31.5" x14ac:dyDescent="0.2">
      <c r="A99" s="51">
        <v>93</v>
      </c>
      <c r="B99" s="14">
        <v>5</v>
      </c>
      <c r="C99" s="21" t="s">
        <v>277</v>
      </c>
      <c r="D99" s="14" t="s">
        <v>36</v>
      </c>
      <c r="E99" s="16">
        <v>290000</v>
      </c>
      <c r="F99" s="16">
        <v>290000</v>
      </c>
      <c r="G99" s="16">
        <v>290000</v>
      </c>
      <c r="H99" s="16">
        <v>290000</v>
      </c>
      <c r="I99" s="16">
        <v>170366.88</v>
      </c>
      <c r="J99" s="16">
        <v>170366.88</v>
      </c>
      <c r="K99" s="17" t="s">
        <v>266</v>
      </c>
      <c r="L99" s="52">
        <v>45204</v>
      </c>
    </row>
    <row r="100" spans="1:12" s="22" customFormat="1" ht="15.75" x14ac:dyDescent="0.2">
      <c r="A100" s="51">
        <v>94</v>
      </c>
      <c r="B100" s="14">
        <v>5</v>
      </c>
      <c r="C100" s="15" t="s">
        <v>278</v>
      </c>
      <c r="D100" s="14" t="s">
        <v>279</v>
      </c>
      <c r="E100" s="16">
        <v>162000</v>
      </c>
      <c r="F100" s="16">
        <v>162000</v>
      </c>
      <c r="G100" s="16">
        <v>162000</v>
      </c>
      <c r="H100" s="16">
        <v>162000</v>
      </c>
      <c r="I100" s="16">
        <v>67845.69</v>
      </c>
      <c r="J100" s="16">
        <v>67845.69</v>
      </c>
      <c r="K100" s="17" t="s">
        <v>280</v>
      </c>
      <c r="L100" s="52">
        <v>45204</v>
      </c>
    </row>
    <row r="101" spans="1:12" s="22" customFormat="1" ht="15.75" x14ac:dyDescent="0.2">
      <c r="A101" s="51">
        <v>95</v>
      </c>
      <c r="B101" s="14">
        <v>5</v>
      </c>
      <c r="C101" s="15" t="s">
        <v>281</v>
      </c>
      <c r="D101" s="14" t="s">
        <v>282</v>
      </c>
      <c r="E101" s="16">
        <v>216000</v>
      </c>
      <c r="F101" s="16">
        <v>216000</v>
      </c>
      <c r="G101" s="16">
        <v>216000</v>
      </c>
      <c r="H101" s="16">
        <v>216000</v>
      </c>
      <c r="I101" s="16">
        <v>136690.91</v>
      </c>
      <c r="J101" s="16">
        <v>136690.91</v>
      </c>
      <c r="K101" s="17" t="s">
        <v>268</v>
      </c>
      <c r="L101" s="52">
        <v>45204</v>
      </c>
    </row>
    <row r="102" spans="1:12" s="22" customFormat="1" ht="15.75" x14ac:dyDescent="0.2">
      <c r="A102" s="51">
        <v>96</v>
      </c>
      <c r="B102" s="14">
        <v>5</v>
      </c>
      <c r="C102" s="15" t="s">
        <v>283</v>
      </c>
      <c r="D102" s="14" t="s">
        <v>178</v>
      </c>
      <c r="E102" s="16">
        <v>180000</v>
      </c>
      <c r="F102" s="16">
        <v>180000</v>
      </c>
      <c r="G102" s="16">
        <v>180000</v>
      </c>
      <c r="H102" s="16">
        <v>180000</v>
      </c>
      <c r="I102" s="16">
        <v>86632.95</v>
      </c>
      <c r="J102" s="16">
        <v>86632.95</v>
      </c>
      <c r="K102" s="17" t="s">
        <v>268</v>
      </c>
      <c r="L102" s="52">
        <v>45224</v>
      </c>
    </row>
    <row r="103" spans="1:12" s="22" customFormat="1" ht="15.75" x14ac:dyDescent="0.2">
      <c r="A103" s="51">
        <v>97</v>
      </c>
      <c r="B103" s="14">
        <v>5</v>
      </c>
      <c r="C103" s="15" t="s">
        <v>284</v>
      </c>
      <c r="D103" s="14" t="s">
        <v>214</v>
      </c>
      <c r="E103" s="16">
        <v>216000</v>
      </c>
      <c r="F103" s="16">
        <v>216000</v>
      </c>
      <c r="G103" s="16">
        <v>216000</v>
      </c>
      <c r="H103" s="16">
        <v>216000</v>
      </c>
      <c r="I103" s="16">
        <v>73475.66</v>
      </c>
      <c r="J103" s="16">
        <v>73475.66</v>
      </c>
      <c r="K103" s="17" t="s">
        <v>280</v>
      </c>
      <c r="L103" s="52">
        <v>45344</v>
      </c>
    </row>
    <row r="104" spans="1:12" s="22" customFormat="1" ht="76.5" x14ac:dyDescent="0.2">
      <c r="A104" s="51">
        <v>98</v>
      </c>
      <c r="B104" s="14">
        <v>5</v>
      </c>
      <c r="C104" s="15" t="s">
        <v>285</v>
      </c>
      <c r="D104" s="14" t="s">
        <v>286</v>
      </c>
      <c r="E104" s="16">
        <v>207360</v>
      </c>
      <c r="F104" s="16">
        <v>207360</v>
      </c>
      <c r="G104" s="16">
        <v>0</v>
      </c>
      <c r="H104" s="16">
        <v>0</v>
      </c>
      <c r="I104" s="16">
        <v>0</v>
      </c>
      <c r="J104" s="16">
        <v>0</v>
      </c>
      <c r="K104" s="17" t="s">
        <v>287</v>
      </c>
      <c r="L104" s="52" t="s">
        <v>288</v>
      </c>
    </row>
    <row r="105" spans="1:12" s="22" customFormat="1" ht="31.5" x14ac:dyDescent="0.2">
      <c r="A105" s="51">
        <v>99</v>
      </c>
      <c r="B105" s="14">
        <v>5</v>
      </c>
      <c r="C105" s="15" t="s">
        <v>289</v>
      </c>
      <c r="D105" s="14" t="s">
        <v>188</v>
      </c>
      <c r="E105" s="16">
        <v>231400</v>
      </c>
      <c r="F105" s="16">
        <v>231400</v>
      </c>
      <c r="G105" s="16">
        <v>231400</v>
      </c>
      <c r="H105" s="16">
        <v>231400</v>
      </c>
      <c r="I105" s="16">
        <f>7688.13+7688.13+7688.14+7215.67+6319.03+5894.87+61641.47+7933.54+6566.23+5774.63+5774.62+6444.63+7853.92+8728+9108.14</f>
        <v>162319.15000000002</v>
      </c>
      <c r="J105" s="16">
        <f>7688.13+7688.13+7688.14+7215.67+6319.03+5894.87+61641.47+7933.54+6566.23+5774.63+5774.62+6444.63+7853.92+8728+9108.14</f>
        <v>162319.15000000002</v>
      </c>
      <c r="K105" s="17" t="s">
        <v>290</v>
      </c>
      <c r="L105" s="52" t="s">
        <v>291</v>
      </c>
    </row>
    <row r="106" spans="1:12" s="22" customFormat="1" ht="25.5" customHeight="1" x14ac:dyDescent="0.2">
      <c r="A106" s="51">
        <v>100</v>
      </c>
      <c r="B106" s="14">
        <v>5</v>
      </c>
      <c r="C106" s="15" t="s">
        <v>292</v>
      </c>
      <c r="D106" s="14" t="s">
        <v>47</v>
      </c>
      <c r="E106" s="16">
        <v>374400</v>
      </c>
      <c r="F106" s="16">
        <v>374400</v>
      </c>
      <c r="G106" s="16">
        <v>374400</v>
      </c>
      <c r="H106" s="16">
        <v>374400</v>
      </c>
      <c r="I106" s="16">
        <f>10480.98+10338.94+10568.41+17724.83+14413.13+23181.78+11590.89+11590.89+11590.89+22609.32+11137.18+12108.8+11590.89+7469.49+15592.43+11543.66+11543.66+11496.8+11628.56</f>
        <v>248201.52999999997</v>
      </c>
      <c r="J106" s="16">
        <f>10480.98+10338.94+10568.41+17724.83+14413.13+23181.78+11590.89+11590.89+11590.89+22609.32+11137.18+12108.8+11590.89+7469.49+15592.43+11543.66+11543.66+11496.8+11628.56</f>
        <v>248201.52999999997</v>
      </c>
      <c r="K106" s="17" t="s">
        <v>268</v>
      </c>
      <c r="L106" s="52">
        <v>45170</v>
      </c>
    </row>
    <row r="107" spans="1:12" s="22" customFormat="1" ht="31.5" x14ac:dyDescent="0.2">
      <c r="A107" s="51">
        <v>101</v>
      </c>
      <c r="B107" s="14">
        <v>5</v>
      </c>
      <c r="C107" s="15" t="s">
        <v>293</v>
      </c>
      <c r="D107" s="14" t="s">
        <v>214</v>
      </c>
      <c r="E107" s="16">
        <v>291200</v>
      </c>
      <c r="F107" s="16">
        <v>291200</v>
      </c>
      <c r="G107" s="16">
        <v>291200</v>
      </c>
      <c r="H107" s="16">
        <v>291200</v>
      </c>
      <c r="I107" s="16">
        <f>9216.65+9216.65+9443.58+9670.7+9925.52+9942.19+7611.87+7611.87+7611.88</f>
        <v>80250.910000000018</v>
      </c>
      <c r="J107" s="16">
        <f>9216.65+9216.65+9443.58+9670.7+9925.52+9942.19+7611.87+7611.87+7611.88</f>
        <v>80250.910000000018</v>
      </c>
      <c r="K107" s="17" t="s">
        <v>268</v>
      </c>
      <c r="L107" s="52" t="s">
        <v>294</v>
      </c>
    </row>
    <row r="108" spans="1:12" s="22" customFormat="1" ht="63" x14ac:dyDescent="0.2">
      <c r="A108" s="51">
        <v>102</v>
      </c>
      <c r="B108" s="14">
        <v>5</v>
      </c>
      <c r="C108" s="15" t="s">
        <v>295</v>
      </c>
      <c r="D108" s="14" t="s">
        <v>296</v>
      </c>
      <c r="E108" s="16">
        <v>308100</v>
      </c>
      <c r="F108" s="16">
        <v>308100</v>
      </c>
      <c r="G108" s="16">
        <v>308100</v>
      </c>
      <c r="H108" s="16">
        <v>308100</v>
      </c>
      <c r="I108" s="16">
        <f>8180.48+7608.16+7608.16+7608.16+8452.35+9526.78+9965.09+10041.33+10052.79+9798.69+10263.38+9383.59+10263.38+10263.39+10263.39+10263.39+10263.39+10263.38+10110.03+9812.84+10287.62</f>
        <v>200279.77000000002</v>
      </c>
      <c r="J108" s="16">
        <f>8180.48+7608.16+7608.16+7608.16+8452.35+9526.78+9965.09+10041.33+10052.79+9798.69+10263.38+9383.59+10263.38+10263.39+10263.39+10263.39+10263.39+10263.38+10110.03+9812.84+10287.62</f>
        <v>200279.77000000002</v>
      </c>
      <c r="K108" s="17" t="s">
        <v>263</v>
      </c>
      <c r="L108" s="52">
        <v>45198</v>
      </c>
    </row>
    <row r="109" spans="1:12" s="22" customFormat="1" ht="38.25" x14ac:dyDescent="0.2">
      <c r="A109" s="51">
        <v>103</v>
      </c>
      <c r="B109" s="14">
        <v>5</v>
      </c>
      <c r="C109" s="15" t="s">
        <v>297</v>
      </c>
      <c r="D109" s="14" t="s">
        <v>275</v>
      </c>
      <c r="E109" s="16">
        <v>335400</v>
      </c>
      <c r="F109" s="16">
        <v>335400</v>
      </c>
      <c r="G109" s="16">
        <v>335400</v>
      </c>
      <c r="H109" s="16">
        <v>335400</v>
      </c>
      <c r="I109" s="16">
        <f>35147.14+5236.7+7450.9+7545.31+7343.07+7343.06+7343.07+7343.06+5987.63+5070.74+5539.04+5406.73+3666.36+6138.44+6145.14+6145.14+6145.14+7299.69</f>
        <v>142296.36000000002</v>
      </c>
      <c r="J109" s="16">
        <f>35147.14+5236.7+7450.9+7545.31+7343.07+7343.06+7343.07+7343.06+5987.63+5070.74+5539.04+5406.73+3666.36+6138.44+6145.14+6145.14+6145.14+7299.69</f>
        <v>142296.36000000002</v>
      </c>
      <c r="K109" s="17" t="s">
        <v>298</v>
      </c>
      <c r="L109" s="52" t="s">
        <v>299</v>
      </c>
    </row>
    <row r="110" spans="1:12" s="22" customFormat="1" ht="51" x14ac:dyDescent="0.2">
      <c r="A110" s="51">
        <v>104</v>
      </c>
      <c r="B110" s="14">
        <v>5</v>
      </c>
      <c r="C110" s="15" t="s">
        <v>300</v>
      </c>
      <c r="D110" s="14" t="s">
        <v>86</v>
      </c>
      <c r="E110" s="16">
        <v>472160</v>
      </c>
      <c r="F110" s="16">
        <v>472160</v>
      </c>
      <c r="G110" s="16">
        <v>0</v>
      </c>
      <c r="H110" s="16">
        <v>0</v>
      </c>
      <c r="I110" s="16">
        <v>0</v>
      </c>
      <c r="J110" s="16">
        <v>0</v>
      </c>
      <c r="K110" s="17" t="s">
        <v>301</v>
      </c>
      <c r="L110" s="52" t="s">
        <v>302</v>
      </c>
    </row>
    <row r="111" spans="1:12" s="22" customFormat="1" ht="51" x14ac:dyDescent="0.2">
      <c r="A111" s="51">
        <v>105</v>
      </c>
      <c r="B111" s="14">
        <v>5</v>
      </c>
      <c r="C111" s="15" t="s">
        <v>303</v>
      </c>
      <c r="D111" s="14" t="s">
        <v>304</v>
      </c>
      <c r="E111" s="16">
        <v>391040</v>
      </c>
      <c r="F111" s="16">
        <v>391040</v>
      </c>
      <c r="G111" s="16">
        <v>0</v>
      </c>
      <c r="H111" s="16">
        <v>0</v>
      </c>
      <c r="I111" s="16">
        <v>0</v>
      </c>
      <c r="J111" s="16">
        <v>0</v>
      </c>
      <c r="K111" s="17" t="s">
        <v>305</v>
      </c>
      <c r="L111" s="52" t="s">
        <v>302</v>
      </c>
    </row>
    <row r="112" spans="1:12" s="22" customFormat="1" ht="51" x14ac:dyDescent="0.2">
      <c r="A112" s="51">
        <v>106</v>
      </c>
      <c r="B112" s="14">
        <v>5</v>
      </c>
      <c r="C112" s="15" t="s">
        <v>306</v>
      </c>
      <c r="D112" s="14" t="s">
        <v>218</v>
      </c>
      <c r="E112" s="16">
        <v>472160</v>
      </c>
      <c r="F112" s="16">
        <v>472160</v>
      </c>
      <c r="G112" s="16">
        <v>0</v>
      </c>
      <c r="H112" s="16">
        <v>0</v>
      </c>
      <c r="I112" s="16">
        <v>0</v>
      </c>
      <c r="J112" s="16">
        <v>0</v>
      </c>
      <c r="K112" s="17" t="s">
        <v>307</v>
      </c>
      <c r="L112" s="52" t="s">
        <v>302</v>
      </c>
    </row>
    <row r="113" spans="1:12" s="22" customFormat="1" ht="63.75" x14ac:dyDescent="0.2">
      <c r="A113" s="51">
        <v>107</v>
      </c>
      <c r="B113" s="14">
        <v>5</v>
      </c>
      <c r="C113" s="15" t="s">
        <v>308</v>
      </c>
      <c r="D113" s="14" t="s">
        <v>200</v>
      </c>
      <c r="E113" s="16">
        <v>472160</v>
      </c>
      <c r="F113" s="16">
        <v>472160</v>
      </c>
      <c r="G113" s="16">
        <v>0</v>
      </c>
      <c r="H113" s="16">
        <v>0</v>
      </c>
      <c r="I113" s="16">
        <v>0</v>
      </c>
      <c r="J113" s="16">
        <v>0</v>
      </c>
      <c r="K113" s="17" t="s">
        <v>309</v>
      </c>
      <c r="L113" s="52" t="s">
        <v>302</v>
      </c>
    </row>
    <row r="114" spans="1:12" s="22" customFormat="1" ht="51" x14ac:dyDescent="0.2">
      <c r="A114" s="51">
        <v>108</v>
      </c>
      <c r="B114" s="14">
        <v>5</v>
      </c>
      <c r="C114" s="15" t="s">
        <v>310</v>
      </c>
      <c r="D114" s="14" t="s">
        <v>200</v>
      </c>
      <c r="E114" s="16">
        <v>472160</v>
      </c>
      <c r="F114" s="16">
        <v>472160</v>
      </c>
      <c r="G114" s="16">
        <v>0</v>
      </c>
      <c r="H114" s="16">
        <v>0</v>
      </c>
      <c r="I114" s="16">
        <v>0</v>
      </c>
      <c r="J114" s="16">
        <v>0</v>
      </c>
      <c r="K114" s="17" t="s">
        <v>311</v>
      </c>
      <c r="L114" s="52" t="s">
        <v>302</v>
      </c>
    </row>
    <row r="115" spans="1:12" s="22" customFormat="1" ht="47.25" x14ac:dyDescent="0.2">
      <c r="A115" s="51">
        <v>109</v>
      </c>
      <c r="B115" s="14">
        <v>5</v>
      </c>
      <c r="C115" s="15" t="s">
        <v>312</v>
      </c>
      <c r="D115" s="14" t="s">
        <v>313</v>
      </c>
      <c r="E115" s="16">
        <v>1162500</v>
      </c>
      <c r="F115" s="16">
        <v>1162500</v>
      </c>
      <c r="G115" s="16">
        <f>582320+336179.82+243995.7</f>
        <v>1162495.52</v>
      </c>
      <c r="H115" s="16">
        <f>582320+336179.82+243995.7</f>
        <v>1162495.52</v>
      </c>
      <c r="I115" s="16">
        <f>9084.09+5691.63+4439.33+9244.42+5870.26+5256.31+4215.75+2514.4+1822.43+10107.91+6122.83+4807.79+10273.42+6101.34+4854.85+10112.49+6081.86+4778.45+6969.95+4353.84+3206.67+10687.85+6096.58+5098.41+4313.85+2509.5+1728.92+9441.79+6225.18+4968.53+5001.47+2854.31+2263.67+9924.77+5738.85+4755.72+10562.83+5199.94+4936.62+3505.48+2147.86+1714.35+4359.32+2677.97+2194.94+4674.88+2757.16+2042.12+4878.89+2547.33+2059.31+5004.99+2240.61+2122.8+5160.34+2877.54+2149.42+2155.12+1251.45+1007.02+5216.64+2834.87+2235.33+4674.77+3068.64+2318.57+9758.89+5967.79+4776.37+10041.28+6257.76+5060.59+4763.18+2806.55+2123.16+9826.24+6248+4905.9+4984.5+3050.57+2395.58+4155.82+2645.76+1975.94+2669.4+1586.16+1159.75+9882.97+6231.14+4950.99+7866+4002+1932+4909.74+3065.51+2321.61+4814.91+3062.1+2265.69+4135.64+2631.06+2136.59+5126.69+2933.8+2367.48+2593.86+1601.5+1295.56+5175.12+3066.2+2307.25+10478.19+6153.27+5034.09+10788.97+6269.55+4963.32+11412.67+6195.52+4939.25+10231.03+6386.78+4735.08+5489.81+2793.06+1348.38+5320.1+3039.15+2300.84+10271.43+6530.47+4782.21+8840.17+5571.74+4432.95+4962.83+3238.86+2261.06+10071.97+6395.32+5229.11+5002.42+3357.52+2390.63+5271.2+3503.85+2766.9+6309.19+3209.94+1549.63+10442.68+6262.26+4973.66+4747.91+3197.41+2310.5+4724.09+3024.68+2273.7+10945.99+6297.12+5220.03+5072.38+3053.17+2504.1+4168.68+2741.3+2236.92+10717.44+6252.95+5116.38+4658.86+2796.05+2222.05</f>
        <v>825719.90000000037</v>
      </c>
      <c r="J115" s="16">
        <f>9084.09+5691.63+4439.33+9244.42+5870.26+5256.31+4215.75+2514.4+1822.43+10107.91+6122.83+4807.79+10273.42+6101.34+4854.85+10112.49+6081.86+4778.45+6969.95+4353.84+3206.67+10687.85+6096.58+5098.41+4313.85+2509.5+1728.92+9441.79+6225.18+4968.53+5001.47+2854.31+2263.67+9924.77+5738.85+4755.72+10562.83+5199.94+4936.62+3505.48+2147.86+1714.35+4359.32+2677.97+2194.94+4674.88+2757.16+2042.12+4878.89+2547.33+2059.31+5004.99+2240.61+2122.8+5160.34+2877.54+2149.42+2155.12+1251.45+1007.02+5216.64+2834.87+2235.33+4674.77+3068.64+2318.57+9758.89+5967.79+4776.37+10041.28+6257.76+5060.59+4763.18+2806.55+2123.16+9826.24+6248+4905.9+4984.5+3050.57+2395.58+4155.82+2645.76+1975.94+2669.4+1586.16+1159.75+9882.97+6231.14+4950.99+7866+4002+1932+4909.74+3065.51+2321.61+4814.91+3062.1+2265.69+4135.64+2631.06+2136.59+5126.69+2933.8+2367.48+2593.86+1601.5+1295.56+5175.12+3066.2+2307.25+10478.19+6153.27+5034.09+10788.97+6269.55+4963.32+11412.67+6195.52+4939.25+10231.03+6386.78+4735.08+5489.81+2793.06+1348.38+5320.1+3039.15+2300.84+10271.43+6530.47+4782.21+8840.17+5571.74+4432.95+4962.83+3238.86+2261.06+10071.97+6395.32+5229.11+5002.42+3357.52+2390.63+5271.2+3503.85+2766.9+6309.19+3209.94+1549.63+10442.68+6262.26+4973.66+4747.91+3197.41+2310.5+4724.09+3024.68+2273.7+10945.99+6297.12+5220.03+5072.38+3053.17+2504.1+4168.68+2741.3+2236.92+10717.44+6252.95+5116.38+4658.86+2796.05+2222.05</f>
        <v>825719.90000000037</v>
      </c>
      <c r="K115" s="17" t="s">
        <v>268</v>
      </c>
      <c r="L115" s="52" t="s">
        <v>314</v>
      </c>
    </row>
    <row r="116" spans="1:12" s="22" customFormat="1" ht="78.75" x14ac:dyDescent="0.2">
      <c r="A116" s="51">
        <v>110</v>
      </c>
      <c r="B116" s="14">
        <v>5</v>
      </c>
      <c r="C116" s="15" t="s">
        <v>315</v>
      </c>
      <c r="D116" s="14" t="s">
        <v>316</v>
      </c>
      <c r="E116" s="16">
        <v>1251617.5</v>
      </c>
      <c r="F116" s="16">
        <v>1251617.5</v>
      </c>
      <c r="G116" s="16">
        <v>0</v>
      </c>
      <c r="H116" s="16">
        <v>0</v>
      </c>
      <c r="I116" s="16">
        <v>0</v>
      </c>
      <c r="J116" s="16">
        <v>0</v>
      </c>
      <c r="K116" s="17" t="s">
        <v>317</v>
      </c>
      <c r="L116" s="52" t="s">
        <v>318</v>
      </c>
    </row>
    <row r="117" spans="1:12" s="22" customFormat="1" ht="63" x14ac:dyDescent="0.2">
      <c r="A117" s="51">
        <v>111</v>
      </c>
      <c r="B117" s="14">
        <v>5</v>
      </c>
      <c r="C117" s="15" t="s">
        <v>319</v>
      </c>
      <c r="D117" s="14" t="s">
        <v>320</v>
      </c>
      <c r="E117" s="16">
        <v>567000</v>
      </c>
      <c r="F117" s="16">
        <v>567000</v>
      </c>
      <c r="G117" s="16">
        <v>567000</v>
      </c>
      <c r="H117" s="16">
        <v>567000</v>
      </c>
      <c r="I117" s="16">
        <f>14320+16800+17600+17480+16640+14000+16320+13640+13640+11280+15240+17600+16160+18240+17560+11680+15880+16720+15080+10880+17600</f>
        <v>324360</v>
      </c>
      <c r="J117" s="16">
        <f>14320+16800+17600+17480+16640+14000+16320+13640+13640+11280+15240+17600+16160+18240+17560+11680+15880+16720+15080+10880+17600</f>
        <v>324360</v>
      </c>
      <c r="K117" s="17" t="s">
        <v>268</v>
      </c>
      <c r="L117" s="52">
        <v>45260</v>
      </c>
    </row>
    <row r="118" spans="1:12" s="22" customFormat="1" ht="47.25" x14ac:dyDescent="0.2">
      <c r="A118" s="51">
        <v>112</v>
      </c>
      <c r="B118" s="14">
        <v>5</v>
      </c>
      <c r="C118" s="15" t="s">
        <v>321</v>
      </c>
      <c r="D118" s="14" t="s">
        <v>313</v>
      </c>
      <c r="E118" s="16">
        <v>1000000</v>
      </c>
      <c r="F118" s="16">
        <v>1000000</v>
      </c>
      <c r="G118" s="16">
        <v>1000000</v>
      </c>
      <c r="H118" s="16">
        <v>1000000</v>
      </c>
      <c r="I118" s="16">
        <v>0</v>
      </c>
      <c r="J118" s="16">
        <v>0</v>
      </c>
      <c r="K118" s="17" t="s">
        <v>322</v>
      </c>
      <c r="L118" s="52">
        <v>45695</v>
      </c>
    </row>
    <row r="119" spans="1:12" s="22" customFormat="1" ht="38.25" x14ac:dyDescent="0.2">
      <c r="A119" s="51">
        <v>113</v>
      </c>
      <c r="B119" s="14">
        <v>5</v>
      </c>
      <c r="C119" s="15" t="s">
        <v>323</v>
      </c>
      <c r="D119" s="14" t="s">
        <v>102</v>
      </c>
      <c r="E119" s="16">
        <v>394375</v>
      </c>
      <c r="F119" s="16">
        <v>394375</v>
      </c>
      <c r="G119" s="16">
        <f>25000+369375</f>
        <v>394375</v>
      </c>
      <c r="H119" s="16">
        <f>25000+369375</f>
        <v>394375</v>
      </c>
      <c r="I119" s="16">
        <f>1871.1+128.9+1871.1+128.9+3742.2+257.8+3742.2+257.8+3742.2+257.8+2806.64+193.35+5613.3+386.7+3686.07+253.93+13822.76+952.24+7372.14+507.86+7372.14+507.86+5068.35+349.15+2764.54+190.45+13822.76+952.24+3686.06+253.94+4607.58+317.42+13822.76+11567.82</f>
        <v>116878.06</v>
      </c>
      <c r="J119" s="16">
        <f>1871.1+128.9+1871.1+128.9+3742.2+257.8+3742.2+257.8+3742.2+257.8+2806.64+193.35+5613.3+386.7+3686.07+253.93+13822.76+952.24+7372.14+507.86+7372.14+507.86+5068.35+349.15+2764.54+190.45+13822.76+952.24+3686.06+253.94+4607.58+317.42+13822.76+11567.82</f>
        <v>116878.06</v>
      </c>
      <c r="K119" s="17" t="s">
        <v>324</v>
      </c>
      <c r="L119" s="52" t="s">
        <v>325</v>
      </c>
    </row>
    <row r="120" spans="1:12" s="22" customFormat="1" ht="31.5" x14ac:dyDescent="0.2">
      <c r="A120" s="51">
        <v>114</v>
      </c>
      <c r="B120" s="14">
        <v>5</v>
      </c>
      <c r="C120" s="15" t="s">
        <v>326</v>
      </c>
      <c r="D120" s="14" t="s">
        <v>47</v>
      </c>
      <c r="E120" s="16">
        <v>356271</v>
      </c>
      <c r="F120" s="16">
        <v>356271</v>
      </c>
      <c r="G120" s="16">
        <v>356271</v>
      </c>
      <c r="H120" s="16">
        <v>356271</v>
      </c>
      <c r="I120" s="16">
        <f>31810.62+21036.6+12369.24+9742.19+24084.99+8650.37+9750.37+22152.86+9045.89+10917.63+18381.26+11574.19+8086.98+11231.62+9160.05+8312.96</f>
        <v>226307.82</v>
      </c>
      <c r="J120" s="16">
        <f>31810.62+21036.6+12369.24+9742.19+24084.99+8650.37+9750.37+22152.86+9045.89+10917.63+18381.26+11574.19+8086.98+11231.62+9160.05+8312.96</f>
        <v>226307.82</v>
      </c>
      <c r="K120" s="17" t="s">
        <v>327</v>
      </c>
      <c r="L120" s="52">
        <v>45244</v>
      </c>
    </row>
    <row r="121" spans="1:12" s="22" customFormat="1" ht="47.25" x14ac:dyDescent="0.2">
      <c r="A121" s="51">
        <v>115</v>
      </c>
      <c r="B121" s="14">
        <v>5</v>
      </c>
      <c r="C121" s="15" t="s">
        <v>328</v>
      </c>
      <c r="D121" s="14" t="s">
        <v>329</v>
      </c>
      <c r="E121" s="16">
        <v>296000</v>
      </c>
      <c r="F121" s="16">
        <v>296000</v>
      </c>
      <c r="G121" s="16">
        <v>296000</v>
      </c>
      <c r="H121" s="16">
        <v>296000</v>
      </c>
      <c r="I121" s="16">
        <f>24123.89+5799.01+5925.22+6672.81+8446.26+8608.49+8608.61+8571.46+8692.88+8692.88+8692.88+6669.17+6720.61+4539.14+2045.76+6669.17+6602.96+6408.6+6696.33+6822.37+6822.37</f>
        <v>162830.87</v>
      </c>
      <c r="J121" s="16">
        <f>24123.89+5799.01+5925.22+6672.81+8446.26+8608.49+8608.61+8571.46+8692.88+8692.88+8692.88+6669.17+6720.61+4539.14+2045.76+6669.17+6602.96+6408.6+6696.33+6822.37+6822.37</f>
        <v>162830.87</v>
      </c>
      <c r="K121" s="17" t="s">
        <v>268</v>
      </c>
      <c r="L121" s="52">
        <v>45244</v>
      </c>
    </row>
    <row r="122" spans="1:12" s="22" customFormat="1" ht="103.5" customHeight="1" x14ac:dyDescent="0.2">
      <c r="A122" s="51">
        <v>116</v>
      </c>
      <c r="B122" s="14">
        <v>5</v>
      </c>
      <c r="C122" s="15" t="s">
        <v>330</v>
      </c>
      <c r="D122" s="14" t="s">
        <v>108</v>
      </c>
      <c r="E122" s="16">
        <v>302264</v>
      </c>
      <c r="F122" s="16">
        <v>302264</v>
      </c>
      <c r="G122" s="16">
        <v>302264</v>
      </c>
      <c r="H122" s="16">
        <v>302264</v>
      </c>
      <c r="I122" s="16">
        <f>3866.01+3998.77+5553.6+5467.39+5625.34+10957.26+4050.24+3888.24+4050.24+3979.25+4050.24+3979.25+4050.24+4988.51+4050.24+4050.24+4033.68+3951.66+4157.64+4042.31</f>
        <v>92790.349999999991</v>
      </c>
      <c r="J122" s="16">
        <f>3866.01+3998.77+5553.6+5467.39+5625.34+10957.26+4050.24+3888.24+4050.24+3979.25+4050.24+3979.25+4050.24+4988.51+4050.24+4050.24+4033.68+3951.66+4157.64+4042.31</f>
        <v>92790.349999999991</v>
      </c>
      <c r="K122" s="17" t="s">
        <v>268</v>
      </c>
      <c r="L122" s="52">
        <v>45294</v>
      </c>
    </row>
    <row r="123" spans="1:12" s="22" customFormat="1" ht="103.5" customHeight="1" x14ac:dyDescent="0.2">
      <c r="A123" s="51">
        <v>117</v>
      </c>
      <c r="B123" s="14">
        <v>5</v>
      </c>
      <c r="C123" s="15" t="s">
        <v>331</v>
      </c>
      <c r="D123" s="14" t="s">
        <v>47</v>
      </c>
      <c r="E123" s="16">
        <v>782525.24</v>
      </c>
      <c r="F123" s="16">
        <v>782525.24</v>
      </c>
      <c r="G123" s="16">
        <f>472295+310230.24</f>
        <v>782525.24</v>
      </c>
      <c r="H123" s="16">
        <f>472295+310230.24</f>
        <v>782525.24</v>
      </c>
      <c r="I123" s="16">
        <f>10637.36+35557.95+16643.79+25362.81+12156.2+32191.86+13909.88+14010.66+6224.01+41303.14+9853.73+14093.63+10427.97+27195.7+12687.3+9832.87+14154.11+14225.09+24730.87+25960.9+13528.77+10417.91+22541.63+30546.88+14022.46+11409.24+11194.49+14464.52</f>
        <v>499285.7300000001</v>
      </c>
      <c r="J123" s="16">
        <f>10637.36+35557.95+16643.79+25362.81+12156.2+32191.86+13909.88+14010.66+6224.01+41303.14+9853.73+14093.63+10427.97+27195.7+12687.3+9832.87+14154.11+14225.09+24730.87+25960.9+13528.77+10417.91+22541.63+30546.88+14022.46+11409.24+11194.49+14464.52</f>
        <v>499285.7300000001</v>
      </c>
      <c r="K123" s="17" t="s">
        <v>332</v>
      </c>
      <c r="L123" s="52" t="s">
        <v>333</v>
      </c>
    </row>
    <row r="124" spans="1:12" s="22" customFormat="1" ht="47.25" x14ac:dyDescent="0.2">
      <c r="A124" s="51">
        <v>118</v>
      </c>
      <c r="B124" s="14">
        <v>5</v>
      </c>
      <c r="C124" s="15" t="s">
        <v>334</v>
      </c>
      <c r="D124" s="14" t="s">
        <v>335</v>
      </c>
      <c r="E124" s="16">
        <v>322000</v>
      </c>
      <c r="F124" s="16">
        <v>229908</v>
      </c>
      <c r="G124" s="16">
        <v>322000</v>
      </c>
      <c r="H124" s="16">
        <v>229908</v>
      </c>
      <c r="I124" s="16">
        <v>154125.84</v>
      </c>
      <c r="J124" s="16">
        <v>114017.92</v>
      </c>
      <c r="K124" s="17" t="s">
        <v>263</v>
      </c>
      <c r="L124" s="52" t="s">
        <v>336</v>
      </c>
    </row>
    <row r="125" spans="1:12" s="22" customFormat="1" ht="31.5" x14ac:dyDescent="0.2">
      <c r="A125" s="51">
        <v>119</v>
      </c>
      <c r="B125" s="14">
        <v>5</v>
      </c>
      <c r="C125" s="15" t="s">
        <v>337</v>
      </c>
      <c r="D125" s="14" t="s">
        <v>338</v>
      </c>
      <c r="E125" s="16">
        <v>343980</v>
      </c>
      <c r="F125" s="16">
        <v>343980</v>
      </c>
      <c r="G125" s="16">
        <v>343980</v>
      </c>
      <c r="H125" s="16">
        <v>343980</v>
      </c>
      <c r="I125" s="16">
        <v>0</v>
      </c>
      <c r="J125" s="16">
        <v>0</v>
      </c>
      <c r="K125" s="17" t="s">
        <v>339</v>
      </c>
      <c r="L125" s="52" t="s">
        <v>340</v>
      </c>
    </row>
    <row r="126" spans="1:12" s="22" customFormat="1" ht="63.75" x14ac:dyDescent="0.2">
      <c r="A126" s="51">
        <v>120</v>
      </c>
      <c r="B126" s="14">
        <v>5</v>
      </c>
      <c r="C126" s="15" t="s">
        <v>341</v>
      </c>
      <c r="D126" s="14" t="s">
        <v>342</v>
      </c>
      <c r="E126" s="16">
        <v>156065</v>
      </c>
      <c r="F126" s="16">
        <v>156065</v>
      </c>
      <c r="G126" s="16">
        <v>156065</v>
      </c>
      <c r="H126" s="16">
        <v>156065</v>
      </c>
      <c r="I126" s="16">
        <f>10794.85+33692.97+22627.15+22128.02+23024.29+18674.4+15591.97</f>
        <v>146533.65</v>
      </c>
      <c r="J126" s="16">
        <f>10794.85+33692.97+22627.15+22128.02+23024.29+18674.4+15591.97</f>
        <v>146533.65</v>
      </c>
      <c r="K126" s="17" t="s">
        <v>343</v>
      </c>
      <c r="L126" s="52">
        <v>45323</v>
      </c>
    </row>
    <row r="127" spans="1:12" s="22" customFormat="1" ht="63.75" x14ac:dyDescent="0.2">
      <c r="A127" s="51">
        <v>121</v>
      </c>
      <c r="B127" s="14">
        <v>5</v>
      </c>
      <c r="C127" s="15" t="s">
        <v>344</v>
      </c>
      <c r="D127" s="14" t="s">
        <v>342</v>
      </c>
      <c r="E127" s="16">
        <v>144443</v>
      </c>
      <c r="F127" s="16">
        <v>144443</v>
      </c>
      <c r="G127" s="16">
        <v>144443</v>
      </c>
      <c r="H127" s="16">
        <v>144443</v>
      </c>
      <c r="I127" s="16">
        <f>8167.68+25405.06+15543.31+16839.06+17769.15+14484.89+11941.01</f>
        <v>110150.16</v>
      </c>
      <c r="J127" s="16">
        <f>8167.68+25405.06+15543.31+16839.06+17769.15+14484.89+11941.01</f>
        <v>110150.16</v>
      </c>
      <c r="K127" s="17" t="s">
        <v>345</v>
      </c>
      <c r="L127" s="52" t="s">
        <v>314</v>
      </c>
    </row>
    <row r="128" spans="1:12" s="22" customFormat="1" ht="63" x14ac:dyDescent="0.2">
      <c r="A128" s="51">
        <v>122</v>
      </c>
      <c r="B128" s="14">
        <v>5</v>
      </c>
      <c r="C128" s="15" t="s">
        <v>346</v>
      </c>
      <c r="D128" s="14" t="s">
        <v>347</v>
      </c>
      <c r="E128" s="16">
        <v>1445703</v>
      </c>
      <c r="F128" s="16">
        <v>1445703</v>
      </c>
      <c r="G128" s="16">
        <v>0</v>
      </c>
      <c r="H128" s="16">
        <v>0</v>
      </c>
      <c r="I128" s="16">
        <v>0</v>
      </c>
      <c r="J128" s="16">
        <v>0</v>
      </c>
      <c r="K128" s="17" t="s">
        <v>348</v>
      </c>
      <c r="L128" s="52" t="s">
        <v>349</v>
      </c>
    </row>
    <row r="129" spans="1:12" s="22" customFormat="1" ht="67.5" customHeight="1" x14ac:dyDescent="0.2">
      <c r="A129" s="51">
        <v>123</v>
      </c>
      <c r="B129" s="14">
        <v>5</v>
      </c>
      <c r="C129" s="15" t="s">
        <v>350</v>
      </c>
      <c r="D129" s="14" t="s">
        <v>347</v>
      </c>
      <c r="E129" s="16">
        <v>445841</v>
      </c>
      <c r="F129" s="16">
        <v>445841</v>
      </c>
      <c r="G129" s="16">
        <v>0</v>
      </c>
      <c r="H129" s="16">
        <v>0</v>
      </c>
      <c r="I129" s="16">
        <v>0</v>
      </c>
      <c r="J129" s="16">
        <v>0</v>
      </c>
      <c r="K129" s="17" t="s">
        <v>351</v>
      </c>
      <c r="L129" s="52">
        <v>45845</v>
      </c>
    </row>
    <row r="130" spans="1:12" s="22" customFormat="1" ht="110.25" x14ac:dyDescent="0.2">
      <c r="A130" s="51">
        <v>124</v>
      </c>
      <c r="B130" s="14">
        <v>5</v>
      </c>
      <c r="C130" s="21" t="s">
        <v>352</v>
      </c>
      <c r="D130" s="14" t="s">
        <v>353</v>
      </c>
      <c r="E130" s="16">
        <v>9230102.6300000008</v>
      </c>
      <c r="F130" s="16">
        <v>4000000</v>
      </c>
      <c r="G130" s="16">
        <f>6983439.81+1962036.81</f>
        <v>8945476.6199999992</v>
      </c>
      <c r="H130" s="16">
        <f>2600000+1400000</f>
        <v>4000000</v>
      </c>
      <c r="I130" s="16">
        <f>1370753.71+747804.83+1176606.77+626354.68+146209.42+4715.49+1323077.4+306229.24+222403.52+558352.35+269403.15+541097.47+281760.42+7045.82+12130.89+281342.52+268700.02+203779.13+561663.67</f>
        <v>8909430.5</v>
      </c>
      <c r="J130" s="16">
        <f>1370753.71+747804.83+1176606.77+626354.68+7045.82+12130.89</f>
        <v>3940696.7</v>
      </c>
      <c r="K130" s="17" t="s">
        <v>354</v>
      </c>
      <c r="L130" s="53">
        <v>45000</v>
      </c>
    </row>
    <row r="131" spans="1:12" s="22" customFormat="1" ht="110.25" x14ac:dyDescent="0.2">
      <c r="A131" s="51">
        <v>125</v>
      </c>
      <c r="B131" s="14">
        <v>5</v>
      </c>
      <c r="C131" s="21" t="s">
        <v>355</v>
      </c>
      <c r="D131" s="14" t="s">
        <v>353</v>
      </c>
      <c r="E131" s="16">
        <v>8842449</v>
      </c>
      <c r="F131" s="16">
        <f>2600000+1360483</f>
        <v>3960483</v>
      </c>
      <c r="G131" s="16">
        <f>6911394.33+1482764.73</f>
        <v>8394159.0600000005</v>
      </c>
      <c r="H131" s="16">
        <f>2600000+1360483</f>
        <v>3960483</v>
      </c>
      <c r="I131" s="16">
        <f>634741.93+494969.44+171792.37+165580.39+277930.98+130357.39+360537.7+148548.49+115959.86+102812.66+257269.36+1524552.34+1516507.66+130455.2+578259.76+131228.53+38318.89+881880.32+705771.17</f>
        <v>8367474.4400000004</v>
      </c>
      <c r="J131" s="16">
        <f>634741.93+494969.44+171792.37+165580.39+277930.98+130357.39+360537.7+148548.49+115959.86+102812.66+257269.36+578259.76+131228.53+38318.89</f>
        <v>3608307.75</v>
      </c>
      <c r="K131" s="17" t="s">
        <v>356</v>
      </c>
      <c r="L131" s="53" t="s">
        <v>357</v>
      </c>
    </row>
    <row r="132" spans="1:12" s="22" customFormat="1" ht="110.25" x14ac:dyDescent="0.2">
      <c r="A132" s="51">
        <v>126</v>
      </c>
      <c r="B132" s="14">
        <v>5</v>
      </c>
      <c r="C132" s="21" t="s">
        <v>358</v>
      </c>
      <c r="D132" s="14" t="s">
        <v>353</v>
      </c>
      <c r="E132" s="16">
        <v>9368275</v>
      </c>
      <c r="F132" s="16">
        <v>3400000</v>
      </c>
      <c r="G132" s="16">
        <f>6833990.5+1959219.98</f>
        <v>8793210.4800000004</v>
      </c>
      <c r="H132" s="16">
        <f>2000000+1400000</f>
        <v>3400000</v>
      </c>
      <c r="I132" s="16">
        <f>211596.44+131349.21+147209.11+105878.15+797369.45+114018.13+158377.88+86079.79+299284.52+235279.01+283247.75+364907.77+135803.86</f>
        <v>3070401.0699999994</v>
      </c>
      <c r="J132" s="16">
        <f>211596.44+131349.21+147209.11+105878.15+158377.88+86079.79+235279.01+283247.75+364907.77+135803.86</f>
        <v>1859728.9700000002</v>
      </c>
      <c r="K132" s="17" t="s">
        <v>359</v>
      </c>
      <c r="L132" s="53" t="s">
        <v>360</v>
      </c>
    </row>
    <row r="133" spans="1:12" s="22" customFormat="1" ht="78.75" x14ac:dyDescent="0.2">
      <c r="A133" s="51">
        <v>127</v>
      </c>
      <c r="B133" s="14">
        <v>5</v>
      </c>
      <c r="C133" s="21" t="s">
        <v>361</v>
      </c>
      <c r="D133" s="14" t="s">
        <v>362</v>
      </c>
      <c r="E133" s="16">
        <v>756000</v>
      </c>
      <c r="F133" s="16">
        <v>756000</v>
      </c>
      <c r="G133" s="16">
        <v>756000</v>
      </c>
      <c r="H133" s="16">
        <v>756000</v>
      </c>
      <c r="I133" s="16">
        <v>0</v>
      </c>
      <c r="J133" s="16">
        <v>0</v>
      </c>
      <c r="K133" s="17" t="s">
        <v>363</v>
      </c>
      <c r="L133" s="53">
        <v>45510</v>
      </c>
    </row>
    <row r="134" spans="1:12" s="22" customFormat="1" ht="47.25" x14ac:dyDescent="0.2">
      <c r="A134" s="51">
        <v>128</v>
      </c>
      <c r="B134" s="14">
        <v>5</v>
      </c>
      <c r="C134" s="21" t="s">
        <v>364</v>
      </c>
      <c r="D134" s="14" t="s">
        <v>265</v>
      </c>
      <c r="E134" s="16">
        <v>1285000</v>
      </c>
      <c r="F134" s="16">
        <v>1285000</v>
      </c>
      <c r="G134" s="16">
        <v>1285000</v>
      </c>
      <c r="H134" s="16">
        <v>1285000</v>
      </c>
      <c r="I134" s="16">
        <f>9518.18+16528.3+101858.61+7545.74+13122.02+92927.53+10118.71+9378.09+10118.69+7495.59+17041.19+15119.61+10966.96+8130.16+10473.31+17716.96+9775.57+15979.12+10966.95+9357.9+11108.79+9431.02+10966.95+11616.19+10966.95+9442.27+17716.96+16107.9+18645.13+16192.27+11599.49+9813.45+11121.65+9150.02+17928.08+15350.21+11136.68+10260.94+11141.25+10196.61+17772.66+17221.01+11276.22+13058.57</f>
        <v>713360.46</v>
      </c>
      <c r="J134" s="16">
        <f>9518.18+16528.3+101858.61+7545.74+13122.02+92927.53+10118.71+9378.09+10118.69+7495.59+17041.19+15119.61+10966.96+8130.16+10473.31+17716.96+9775.57+15979.12+10966.95+9357.9+11108.79+9431.02+10966.95+11616.19+10966.95+9442.27+17716.96+16107.9+18645.13+16192.27+11599.49+9813.45+11121.65+9150.02+17928.08+15350.21+11136.68+10260.94+11141.25+10196.61+17772.66+17221.01+11276.22+13058.57</f>
        <v>713360.46</v>
      </c>
      <c r="K134" s="17" t="s">
        <v>365</v>
      </c>
      <c r="L134" s="52">
        <v>45208</v>
      </c>
    </row>
    <row r="135" spans="1:12" s="22" customFormat="1" ht="31.5" x14ac:dyDescent="0.2">
      <c r="A135" s="51">
        <v>129</v>
      </c>
      <c r="B135" s="14">
        <v>6</v>
      </c>
      <c r="C135" s="21" t="s">
        <v>366</v>
      </c>
      <c r="D135" s="14" t="s">
        <v>367</v>
      </c>
      <c r="E135" s="16">
        <v>100000</v>
      </c>
      <c r="F135" s="16">
        <v>100000</v>
      </c>
      <c r="G135" s="16">
        <v>0</v>
      </c>
      <c r="H135" s="16">
        <v>0</v>
      </c>
      <c r="I135" s="16">
        <v>0</v>
      </c>
      <c r="J135" s="16">
        <v>0</v>
      </c>
      <c r="K135" s="17" t="s">
        <v>368</v>
      </c>
      <c r="L135" s="52" t="s">
        <v>253</v>
      </c>
    </row>
    <row r="136" spans="1:12" s="22" customFormat="1" ht="31.5" x14ac:dyDescent="0.2">
      <c r="A136" s="51">
        <v>130</v>
      </c>
      <c r="B136" s="14">
        <v>6</v>
      </c>
      <c r="C136" s="21" t="s">
        <v>369</v>
      </c>
      <c r="D136" s="14" t="s">
        <v>370</v>
      </c>
      <c r="E136" s="16">
        <v>100000</v>
      </c>
      <c r="F136" s="16">
        <v>100000</v>
      </c>
      <c r="G136" s="16">
        <v>0</v>
      </c>
      <c r="H136" s="16">
        <v>0</v>
      </c>
      <c r="I136" s="16">
        <v>0</v>
      </c>
      <c r="J136" s="16">
        <v>0</v>
      </c>
      <c r="K136" s="17" t="s">
        <v>368</v>
      </c>
      <c r="L136" s="52" t="s">
        <v>253</v>
      </c>
    </row>
    <row r="137" spans="1:12" s="22" customFormat="1" ht="31.5" x14ac:dyDescent="0.2">
      <c r="A137" s="51">
        <v>131</v>
      </c>
      <c r="B137" s="14">
        <v>7</v>
      </c>
      <c r="C137" s="21" t="s">
        <v>371</v>
      </c>
      <c r="D137" s="14" t="s">
        <v>372</v>
      </c>
      <c r="E137" s="16">
        <v>405000</v>
      </c>
      <c r="F137" s="16">
        <v>405000</v>
      </c>
      <c r="G137" s="16">
        <f>5000+390000+10000</f>
        <v>405000</v>
      </c>
      <c r="H137" s="16">
        <f>5000+390000+10000</f>
        <v>405000</v>
      </c>
      <c r="I137" s="16">
        <f>1019.7+8374.85+1580.65+10140+8760.85+12911.4+4147.85+16373.29+4517.51+10234.4+8911.29+12592.03+2952.64+18778.71+23475.24+4528.59+17614.43+3284.71+10223.2+7585.38+27212.62+20784.89+9773.51</f>
        <v>245777.74</v>
      </c>
      <c r="J137" s="16">
        <f>1019.7+8374.85+1580.65+10140+8760.85+12911.4+4147.85+16373.29+4517.51+10234.4+8911.29+12592.03+2952.64+18778.71+23475.24+4528.59+17614.43+3284.71+10223.2+7585.38+27212.62+20784.89+9773.51</f>
        <v>245777.74</v>
      </c>
      <c r="K137" s="17" t="s">
        <v>373</v>
      </c>
      <c r="L137" s="52" t="s">
        <v>374</v>
      </c>
    </row>
    <row r="138" spans="1:12" s="22" customFormat="1" ht="31.5" x14ac:dyDescent="0.2">
      <c r="A138" s="51">
        <v>132</v>
      </c>
      <c r="B138" s="14">
        <v>7</v>
      </c>
      <c r="C138" s="21" t="s">
        <v>375</v>
      </c>
      <c r="D138" s="14" t="s">
        <v>372</v>
      </c>
      <c r="E138" s="16">
        <v>720000</v>
      </c>
      <c r="F138" s="16">
        <v>720000</v>
      </c>
      <c r="G138" s="16">
        <f>700000+20000</f>
        <v>720000</v>
      </c>
      <c r="H138" s="16">
        <f>700000+20000</f>
        <v>720000</v>
      </c>
      <c r="I138" s="16">
        <f>3629.29+3655.23+1074.79+64+523.87+14712.13+489.2+1252.43+20669.17+2244.63+14222.88+868.8+13560+3685.8+1475.83</f>
        <v>82128.05</v>
      </c>
      <c r="J138" s="16">
        <f>3629.29+3655.23+1074.79+64+523.87+14712.13+489.2+1252.43+20669.17+2244.63+14222.88+868.8+13560+3685.8+1475.83</f>
        <v>82128.05</v>
      </c>
      <c r="K138" s="17" t="s">
        <v>376</v>
      </c>
      <c r="L138" s="52" t="s">
        <v>377</v>
      </c>
    </row>
    <row r="139" spans="1:12" s="22" customFormat="1" ht="31.5" x14ac:dyDescent="0.2">
      <c r="A139" s="51">
        <v>133</v>
      </c>
      <c r="B139" s="14">
        <v>7</v>
      </c>
      <c r="C139" s="15" t="s">
        <v>378</v>
      </c>
      <c r="D139" s="14" t="s">
        <v>372</v>
      </c>
      <c r="E139" s="16">
        <v>460000</v>
      </c>
      <c r="F139" s="16">
        <v>460000</v>
      </c>
      <c r="G139" s="16">
        <f>150000+310000</f>
        <v>460000</v>
      </c>
      <c r="H139" s="16">
        <f>150000+310000</f>
        <v>460000</v>
      </c>
      <c r="I139" s="16">
        <f>13804+952+17284+1192+17284+27608+1192+1904+27608+1904+15892+1096</f>
        <v>127720</v>
      </c>
      <c r="J139" s="16">
        <f>13804+952+17284+1192+17284+27608+1192+1904+27608+1904+15892+1096</f>
        <v>127720</v>
      </c>
      <c r="K139" s="17" t="s">
        <v>379</v>
      </c>
      <c r="L139" s="52" t="s">
        <v>380</v>
      </c>
    </row>
    <row r="140" spans="1:12" s="22" customFormat="1" ht="31.5" x14ac:dyDescent="0.2">
      <c r="A140" s="51">
        <v>134</v>
      </c>
      <c r="B140" s="14">
        <v>7</v>
      </c>
      <c r="C140" s="15" t="s">
        <v>381</v>
      </c>
      <c r="D140" s="14" t="s">
        <v>372</v>
      </c>
      <c r="E140" s="16">
        <v>465000</v>
      </c>
      <c r="F140" s="16">
        <v>465000</v>
      </c>
      <c r="G140" s="16">
        <f>7000+30000+3000+100000+100000+5000+220000</f>
        <v>465000</v>
      </c>
      <c r="H140" s="16">
        <f>7000+30000+3000+100000+100000+5000+220000</f>
        <v>465000</v>
      </c>
      <c r="I140" s="16">
        <f>4296.6+3281.64+5137.89+12288.79+1556.81+3970.66+258.23+40+3590.11+7644.87+348.39+464+247.59+7409.63+32+11.61+3816.87+3590.11+2597.09+1164.06+4973.25+336.93+3375.6+3947.01+4143.11+3778.14+11494.8+3430.38+26668.4+3748.42+3542.06+1839.2+17433.5+2033.56+5334.68+1635+200+690+60+5703.15+283.94+5215.17+6860.47+1410.28+6195.96+3112.93+2839.19+5597.24+8762.97</f>
        <v>206392.29</v>
      </c>
      <c r="J140" s="16">
        <f>4296.6+3281.64+5137.89+12288.79+1556.81+3970.66+258.23+40+3590.11+7644.87+348.39+464+247.59+7409.63+32+11.61+3816.87+3590.11+2597.09+1164.06+4973.25+336.93+3375.6+3947.01+4143.11+3778.14+11494.8+3430.38+26668.4+3748.42+3542.06+1839.2+17433.5+2033.56+5334.68+1635+200+690+60+5703.15+283.94+5215.17+6860.47+1410.28+6195.96+3112.93+2839.19+5597.24+8762.97</f>
        <v>206392.29</v>
      </c>
      <c r="K140" s="17" t="s">
        <v>373</v>
      </c>
      <c r="L140" s="52" t="s">
        <v>382</v>
      </c>
    </row>
    <row r="141" spans="1:12" s="22" customFormat="1" ht="76.5" x14ac:dyDescent="0.2">
      <c r="A141" s="51">
        <v>135</v>
      </c>
      <c r="B141" s="14">
        <v>7</v>
      </c>
      <c r="C141" s="15" t="s">
        <v>383</v>
      </c>
      <c r="D141" s="14" t="s">
        <v>36</v>
      </c>
      <c r="E141" s="16">
        <v>334552</v>
      </c>
      <c r="F141" s="16">
        <v>334552</v>
      </c>
      <c r="G141" s="16">
        <f>37200+37200+37200+37200+36952</f>
        <v>185752</v>
      </c>
      <c r="H141" s="16">
        <f>37200+37200+37200+37200+36952</f>
        <v>185752</v>
      </c>
      <c r="I141" s="16">
        <f>37200+37200+34771.41+34800+2400+2428.59</f>
        <v>148800</v>
      </c>
      <c r="J141" s="16">
        <f>37200+37200+34771.41+34800+2400+2428.59</f>
        <v>148800</v>
      </c>
      <c r="K141" s="17" t="s">
        <v>384</v>
      </c>
      <c r="L141" s="52" t="s">
        <v>385</v>
      </c>
    </row>
    <row r="142" spans="1:12" s="22" customFormat="1" ht="47.25" x14ac:dyDescent="0.2">
      <c r="A142" s="51">
        <v>136</v>
      </c>
      <c r="B142" s="14">
        <v>7</v>
      </c>
      <c r="C142" s="15" t="s">
        <v>386</v>
      </c>
      <c r="D142" s="14" t="s">
        <v>102</v>
      </c>
      <c r="E142" s="16">
        <v>342000</v>
      </c>
      <c r="F142" s="16">
        <v>342000</v>
      </c>
      <c r="G142" s="16">
        <v>342000</v>
      </c>
      <c r="H142" s="16">
        <v>342000</v>
      </c>
      <c r="I142" s="16">
        <f>9500+19000+9500+9500+9500+7125+14250+7125+7125+14250+7125+7125+7125+7125+7125</f>
        <v>142500</v>
      </c>
      <c r="J142" s="16">
        <f>9500+19000+9500+9500+9500+7125+14250+7125+7125+14250+7125+7125+7125+7125+7125</f>
        <v>142500</v>
      </c>
      <c r="K142" s="17" t="s">
        <v>387</v>
      </c>
      <c r="L142" s="52" t="s">
        <v>388</v>
      </c>
    </row>
    <row r="143" spans="1:12" s="22" customFormat="1" ht="31.5" x14ac:dyDescent="0.2">
      <c r="A143" s="51">
        <v>137</v>
      </c>
      <c r="B143" s="14">
        <v>7</v>
      </c>
      <c r="C143" s="15" t="s">
        <v>389</v>
      </c>
      <c r="D143" s="14" t="s">
        <v>102</v>
      </c>
      <c r="E143" s="16">
        <v>256500</v>
      </c>
      <c r="F143" s="16">
        <v>256500</v>
      </c>
      <c r="G143" s="16">
        <v>256500</v>
      </c>
      <c r="H143" s="16">
        <v>256500</v>
      </c>
      <c r="I143" s="16">
        <f>26125+11875+14250+21375</f>
        <v>73625</v>
      </c>
      <c r="J143" s="16">
        <f>26125+11875+14250+21375</f>
        <v>73625</v>
      </c>
      <c r="K143" s="17" t="s">
        <v>390</v>
      </c>
      <c r="L143" s="52">
        <v>45113</v>
      </c>
    </row>
    <row r="144" spans="1:12" s="22" customFormat="1" ht="31.5" x14ac:dyDescent="0.2">
      <c r="A144" s="51">
        <v>138</v>
      </c>
      <c r="B144" s="14">
        <v>8</v>
      </c>
      <c r="C144" s="15" t="s">
        <v>391</v>
      </c>
      <c r="D144" s="14" t="s">
        <v>372</v>
      </c>
      <c r="E144" s="16">
        <v>245000</v>
      </c>
      <c r="F144" s="16">
        <v>245000</v>
      </c>
      <c r="G144" s="16">
        <f>95000+150000</f>
        <v>245000</v>
      </c>
      <c r="H144" s="16">
        <f>95000+150000</f>
        <v>245000</v>
      </c>
      <c r="I144" s="16">
        <v>0</v>
      </c>
      <c r="J144" s="16">
        <v>0</v>
      </c>
      <c r="K144" s="17" t="s">
        <v>392</v>
      </c>
      <c r="L144" s="52" t="s">
        <v>393</v>
      </c>
    </row>
    <row r="145" spans="1:12" s="22" customFormat="1" ht="31.5" x14ac:dyDescent="0.2">
      <c r="A145" s="51">
        <v>139</v>
      </c>
      <c r="B145" s="14">
        <v>8</v>
      </c>
      <c r="C145" s="15" t="s">
        <v>394</v>
      </c>
      <c r="D145" s="14" t="s">
        <v>372</v>
      </c>
      <c r="E145" s="16">
        <v>325000</v>
      </c>
      <c r="F145" s="16">
        <v>325000</v>
      </c>
      <c r="G145" s="16">
        <f>20000+10000+170000+10000+30000+40000+5000+40000</f>
        <v>325000</v>
      </c>
      <c r="H145" s="16">
        <f>20000+10000+170000+10000+30000+40000+5000+40000</f>
        <v>325000</v>
      </c>
      <c r="I145" s="16">
        <f>4628+890+4628+10585.13+708.4+829.6+12589.49+61.6+2421.05+1291.72+1161.12+4628+8851.49+6159.05+1450+2028.03+1854.7+8851.49+2702.5+3462.19+6159.05+1188.09+3794.52+2932.77+8851.49+1912.06+2828.96+1531.05+1624.4+8185.89+1263.11+200+623.56+100+73.38+6189.92+1531.05+8060+1344.67+5242+2771.42+9446+1450+1680+4482.73+1712.23+3717.58+12428+3916.51+4678+7782.92+3692</f>
        <v>201174.92000000007</v>
      </c>
      <c r="J145" s="16">
        <f>4628+890+4628+10585.13+708.4+829.6+12589.49+61.6+2421.05+1291.72+1161.12+4628+8851.49+6159.05+1450+2028.03+1854.7+8851.49+2702.5+3462.19+6159.05+1188.09+3794.52+2932.77+8851.49+1912.06+2828.96+1531.05+1624.4+8185.89+1263.11+200+623.56+100+73.38+6189.92+1531.05+8060+1344.67+5242+2771.42+9446+1450+1680+4482.73+1712.23+3717.58+12428+3916.51+4678+7782.92+3692</f>
        <v>201174.92000000007</v>
      </c>
      <c r="K145" s="17" t="s">
        <v>373</v>
      </c>
      <c r="L145" s="52" t="s">
        <v>393</v>
      </c>
    </row>
    <row r="146" spans="1:12" s="22" customFormat="1" ht="32.25" thickBot="1" x14ac:dyDescent="0.25">
      <c r="A146" s="55">
        <v>140</v>
      </c>
      <c r="B146" s="56">
        <v>8</v>
      </c>
      <c r="C146" s="57" t="s">
        <v>395</v>
      </c>
      <c r="D146" s="56" t="s">
        <v>372</v>
      </c>
      <c r="E146" s="58">
        <v>320000</v>
      </c>
      <c r="F146" s="58">
        <v>320000</v>
      </c>
      <c r="G146" s="58">
        <f>300000+20000</f>
        <v>320000</v>
      </c>
      <c r="H146" s="58">
        <f>300000+20000</f>
        <v>320000</v>
      </c>
      <c r="I146" s="58">
        <f>1450+100+2552+2320+2705.9+2416.1+2427.92</f>
        <v>13971.92</v>
      </c>
      <c r="J146" s="58">
        <f>1450+100+2552+2320+2705.9+2416.1+2427.92</f>
        <v>13971.92</v>
      </c>
      <c r="K146" s="59" t="s">
        <v>373</v>
      </c>
      <c r="L146" s="60" t="s">
        <v>396</v>
      </c>
    </row>
    <row r="147" spans="1:12" s="22" customFormat="1" ht="22.5" customHeight="1" thickBot="1" x14ac:dyDescent="0.25">
      <c r="A147" s="61"/>
      <c r="B147" s="62"/>
      <c r="C147" s="63" t="s">
        <v>397</v>
      </c>
      <c r="D147" s="62"/>
      <c r="E147" s="64">
        <f t="shared" ref="E147:J147" si="0">SUBTOTAL(9,E7:E146)</f>
        <v>226107721.97999999</v>
      </c>
      <c r="F147" s="64">
        <f t="shared" si="0"/>
        <v>188817581.45000002</v>
      </c>
      <c r="G147" s="64">
        <f t="shared" si="0"/>
        <v>127619760.11000001</v>
      </c>
      <c r="H147" s="64">
        <f t="shared" si="0"/>
        <v>92219561.120000005</v>
      </c>
      <c r="I147" s="64">
        <f t="shared" si="0"/>
        <v>74183527.87999998</v>
      </c>
      <c r="J147" s="64">
        <f t="shared" si="0"/>
        <v>44358206.710000008</v>
      </c>
      <c r="K147" s="64"/>
      <c r="L147" s="65"/>
    </row>
    <row r="486943" spans="6:6" x14ac:dyDescent="0.2">
      <c r="F486943" s="37" t="e">
        <f>SUBTOTAL(9,#REF!)</f>
        <v>#REF!</v>
      </c>
    </row>
  </sheetData>
  <autoFilter ref="A6:L147" xr:uid="{00000000-0001-0000-0000-000000000000}">
    <sortState xmlns:xlrd2="http://schemas.microsoft.com/office/spreadsheetml/2017/richdata2" ref="A7:L147">
      <sortCondition ref="A6:A147"/>
    </sortState>
  </autoFilter>
  <sortState xmlns:xlrd2="http://schemas.microsoft.com/office/spreadsheetml/2017/richdata2" ref="A95:A98">
    <sortCondition ref="A95:A98"/>
  </sortState>
  <customSheetViews>
    <customSheetView guid="{3EB6DC9C-F5B2-47FE-84E7-A990AB1F6B04}" scale="85" showPageBreaks="1" fitToPage="1" printArea="1" showAutoFilter="1">
      <pane xSplit="8" ySplit="6" topLeftCell="L151" activePane="bottomRight" state="frozen"/>
      <selection pane="bottomRight" activeCell="O153" sqref="O153"/>
      <pageMargins left="0" right="0" top="0" bottom="0" header="0" footer="0"/>
      <pageSetup paperSize="8" scale="71" fitToHeight="0" orientation="landscape" horizontalDpi="300" verticalDpi="300" r:id="rId1"/>
      <headerFooter alignWithMargins="0"/>
      <autoFilter ref="A6:AK234" xr:uid="{FB7CB5D6-919E-45FA-8BD7-1AF890714BDC}"/>
    </customSheetView>
    <customSheetView guid="{3454866D-D04E-453C-B90F-6795BDF5D376}" scale="85" showPageBreaks="1" fitToPage="1" printArea="1" showAutoFilter="1">
      <pane xSplit="8" ySplit="6" topLeftCell="I153" activePane="bottomRight" state="frozen"/>
      <selection pane="bottomRight" activeCell="R156" sqref="R156"/>
      <pageMargins left="0" right="0" top="0" bottom="0" header="0" footer="0"/>
      <pageSetup paperSize="8" scale="71" fitToHeight="0" orientation="landscape" horizontalDpi="300" verticalDpi="300" r:id="rId2"/>
      <headerFooter alignWithMargins="0"/>
      <autoFilter ref="A6:AK234" xr:uid="{CEEFEBD0-1872-4483-A174-4212003A54F1}"/>
    </customSheetView>
    <customSheetView guid="{7851A10E-6185-48C6-8ECE-4AF97DBAFCD8}" scale="85" showPageBreaks="1" fitToPage="1" printArea="1" showAutoFilter="1">
      <pane xSplit="8" ySplit="6" topLeftCell="N93" activePane="bottomRight" state="frozen"/>
      <selection pane="bottomRight" activeCell="O93" sqref="O93"/>
      <pageMargins left="0" right="0" top="0" bottom="0" header="0" footer="0"/>
      <pageSetup paperSize="8" scale="71" fitToHeight="0" orientation="landscape" horizontalDpi="300" verticalDpi="300" r:id="rId3"/>
      <headerFooter alignWithMargins="0"/>
      <autoFilter ref="A6:AK234" xr:uid="{95BE2B2B-F7DB-4744-ABC8-021D03EBB9DC}"/>
    </customSheetView>
    <customSheetView guid="{EF9563C6-30BD-4BF0-AAB8-5DF301BDA33D}" scale="73" showPageBreaks="1" fitToPage="1" printArea="1" showAutoFilter="1">
      <pane xSplit="14" ySplit="7" topLeftCell="P157" activePane="bottomRight" state="frozen"/>
      <selection pane="bottomRight" activeCell="P158" sqref="P158"/>
      <pageMargins left="0" right="0" top="0" bottom="0" header="0" footer="0"/>
      <pageSetup paperSize="8" scale="36" fitToHeight="0" orientation="landscape" verticalDpi="598" r:id="rId4"/>
      <headerFooter alignWithMargins="0"/>
      <autoFilter ref="A6:AK234" xr:uid="{E46EAC4F-F21B-46C7-B98E-70FEA74BD25A}"/>
    </customSheetView>
    <customSheetView guid="{018C5D39-71D1-49E2-B104-00382FBF8B66}" scale="90" showPageBreaks="1" fitToPage="1" printArea="1" filter="1" showAutoFilter="1">
      <pane xSplit="11" ySplit="187" topLeftCell="Q211" activePane="bottomRight" state="frozen"/>
      <selection pane="bottomRight" activeCell="T212" sqref="T212"/>
      <pageMargins left="0" right="0" top="0" bottom="0" header="0" footer="0"/>
      <pageSetup paperSize="8" scale="36" fitToHeight="0" orientation="landscape" verticalDpi="598" r:id="rId5"/>
      <headerFooter alignWithMargins="0"/>
      <autoFilter ref="A6:AK234" xr:uid="{9EA3D0DF-2912-4722-858A-B9777D2F46FB}">
        <filterColumn colId="22">
          <filters>
            <filter val="Ρένος"/>
          </filters>
        </filterColumn>
      </autoFilter>
    </customSheetView>
    <customSheetView guid="{67DA4931-4D92-4E21-A0E9-B4384160DB29}" scale="90" showPageBreaks="1" fitToPage="1" printArea="1" filter="1" showAutoFilter="1">
      <pane xSplit="7" ySplit="5" topLeftCell="M193" activePane="bottomRight"/>
      <selection pane="bottomRight" activeCell="K195" sqref="K195"/>
      <pageMargins left="0" right="0" top="0" bottom="0" header="0" footer="0"/>
      <pageSetup paperSize="8" scale="37" fitToHeight="0" orientation="landscape" r:id="rId6"/>
      <headerFooter alignWithMargins="0"/>
      <autoFilter ref="A6:AK234" xr:uid="{9CDA3D74-2622-4713-AD76-58557DF94121}">
        <filterColumn colId="1">
          <filters>
            <filter val="5"/>
          </filters>
        </filterColumn>
      </autoFilter>
    </customSheetView>
    <customSheetView guid="{BE0CDA78-86D9-4E48-91F2-0EE2376471FE}" scale="84" showPageBreaks="1" fitToPage="1" printArea="1" filter="1" showAutoFilter="1" topLeftCell="N1">
      <selection activeCell="M106" sqref="M106"/>
      <pageMargins left="0" right="0" top="0" bottom="0" header="0" footer="0"/>
      <pageSetup paperSize="8" scale="36" fitToHeight="0" orientation="landscape" verticalDpi="598" r:id="rId7"/>
      <headerFooter alignWithMargins="0"/>
      <autoFilter ref="A6:AK229" xr:uid="{0F87892C-6F43-4CBA-AEF5-6B3C1F3EBC36}">
        <filterColumn colId="22">
          <filters>
            <filter val="Γιώτα + Γεωργία"/>
          </filters>
        </filterColumn>
      </autoFilter>
    </customSheetView>
    <customSheetView guid="{DA5801EE-2817-43AC-9511-CC04116D984F}" scale="90" showPageBreaks="1" fitToPage="1" printArea="1" filter="1" showAutoFilter="1">
      <pane xSplit="8" ySplit="213" topLeftCell="J215" activePane="bottomRight" state="frozen"/>
      <selection pane="bottomRight" activeCell="R203" sqref="R203"/>
      <pageMargins left="0" right="0" top="0" bottom="0" header="0" footer="0"/>
      <pageSetup paperSize="8" scale="34" fitToHeight="0" orientation="landscape" verticalDpi="598" r:id="rId8"/>
      <headerFooter alignWithMargins="0"/>
      <autoFilter ref="A6:AJ214" xr:uid="{74C23BFF-A7DD-48D3-8063-E72901828F2F}">
        <filterColumn colId="9">
          <filters>
            <filter val="Σίφνος"/>
          </filters>
        </filterColumn>
      </autoFilter>
    </customSheetView>
    <customSheetView guid="{8B685A25-FB09-46A1-89DE-856820EB193F}" scale="80" showPageBreaks="1" fitToPage="1" printArea="1" showAutoFilter="1">
      <pane xSplit="8" ySplit="6" topLeftCell="I146" activePane="bottomRight" state="frozen"/>
      <selection pane="bottomRight" activeCell="A151" sqref="A151"/>
      <pageMargins left="0" right="0" top="0" bottom="0" header="0" footer="0"/>
      <pageSetup paperSize="8" scale="38" fitToHeight="0" orientation="landscape" verticalDpi="598" r:id="rId9"/>
      <headerFooter alignWithMargins="0"/>
      <autoFilter ref="A6:AJ224" xr:uid="{747855A8-AB69-4C6E-86E3-C2043249C2DC}"/>
    </customSheetView>
    <customSheetView guid="{383C5B77-CEB3-435B-8F76-AA322BE4DCBE}" scale="90" showPageBreaks="1" fitToPage="1" printArea="1" filter="1" showAutoFilter="1" topLeftCell="L1">
      <pane ySplit="1" topLeftCell="A194" activePane="bottomLeft" state="frozen"/>
      <selection pane="bottomLeft" activeCell="R202" sqref="R202"/>
      <pageMargins left="0" right="0" top="0" bottom="0" header="0" footer="0"/>
      <pageSetup paperSize="8" scale="40" fitToHeight="0" orientation="landscape" horizontalDpi="4294967295" verticalDpi="4294967295" r:id="rId10"/>
      <headerFooter alignWithMargins="0"/>
      <autoFilter ref="A6:AI219" xr:uid="{48FE0C3B-B815-4A16-964A-A59AF7CC6C88}">
        <filterColumn colId="22">
          <filters>
            <filter val="Αναστασία"/>
          </filters>
        </filterColumn>
      </autoFilter>
    </customSheetView>
    <customSheetView guid="{0818F90D-30F3-43F9-B61E-A6578B63C564}" scale="70" showPageBreaks="1" fitToPage="1" printArea="1" filter="1" showAutoFilter="1">
      <pane xSplit="7" ySplit="5" topLeftCell="H6" activePane="bottomRight" state="frozen"/>
      <selection pane="bottomRight" activeCell="U112" sqref="U112"/>
      <pageMargins left="0" right="0" top="0" bottom="0" header="0" footer="0"/>
      <pageSetup paperSize="8" scale="26" fitToHeight="0" orientation="landscape" verticalDpi="598" r:id="rId11"/>
      <headerFooter alignWithMargins="0"/>
      <autoFilter ref="A6:AI218" xr:uid="{1126FF84-A68C-4DAC-BE80-AB1958698145}">
        <filterColumn colId="22">
          <filters>
            <filter val="Φώφη"/>
          </filters>
        </filterColumn>
      </autoFilter>
    </customSheetView>
    <customSheetView guid="{982E226A-4C38-4110-9B96-FBFA080EEB72}" scale="90" showPageBreaks="1" fitToPage="1" printArea="1" showAutoFilter="1">
      <pane xSplit="7" ySplit="5" topLeftCell="M144" activePane="bottomRight" state="frozen"/>
      <selection pane="bottomRight" activeCell="G149" sqref="G149"/>
      <pageMargins left="0" right="0" top="0" bottom="0" header="0" footer="0"/>
      <pageSetup paperSize="8" scale="41" fitToHeight="0" orientation="landscape" verticalDpi="598" r:id="rId12"/>
      <headerFooter alignWithMargins="0"/>
      <autoFilter ref="A6:AI201" xr:uid="{A8D2B48E-496C-4A5D-9AB8-932662219FEA}"/>
    </customSheetView>
    <customSheetView guid="{7AE89CBB-29B7-4983-B98C-BBD3DF684329}" scale="70" showPageBreaks="1" fitToPage="1" printArea="1" showAutoFilter="1">
      <selection activeCell="P117" sqref="P117"/>
      <pageMargins left="0" right="0" top="0" bottom="0" header="0" footer="0"/>
      <pageSetup paperSize="8" scale="31" fitToHeight="0" orientation="landscape" verticalDpi="598" r:id="rId13"/>
      <headerFooter alignWithMargins="0"/>
      <autoFilter ref="A6:AF189" xr:uid="{CE2D5B77-DABF-4597-BB61-07B234ED57EA}"/>
    </customSheetView>
    <customSheetView guid="{DFDDE52F-BE25-4A20-AA21-592EF5B63608}" scale="80" fitToPage="1" showAutoFilter="1">
      <pane xSplit="7" ySplit="6" topLeftCell="H115" activePane="bottomRight" state="frozen"/>
      <selection pane="bottomRight" activeCell="H118" sqref="H118"/>
      <pageMargins left="0" right="0" top="0" bottom="0" header="0" footer="0"/>
      <pageSetup paperSize="8" scale="47" fitToHeight="0" orientation="landscape" verticalDpi="598" r:id="rId14"/>
      <headerFooter alignWithMargins="0"/>
      <autoFilter ref="A6:AE127" xr:uid="{FFB98493-022C-48DB-84EB-AABFA71D4496}">
        <sortState xmlns:xlrd2="http://schemas.microsoft.com/office/spreadsheetml/2017/richdata2" ref="A8:AE127">
          <sortCondition ref="A6:A109"/>
        </sortState>
      </autoFilter>
    </customSheetView>
    <customSheetView guid="{30EFFE64-05A7-4F3E-AD35-746088C658E6}" scale="90" fitToPage="1" showAutoFilter="1">
      <pane xSplit="8" ySplit="6" topLeftCell="O41" activePane="bottomRight" state="frozen"/>
      <selection pane="bottomRight" activeCell="R48" sqref="R48"/>
      <pageMargins left="0" right="0" top="0" bottom="0" header="0" footer="0"/>
      <pageSetup paperSize="8" scale="44" fitToHeight="0" orientation="landscape" verticalDpi="598" r:id="rId15"/>
      <headerFooter alignWithMargins="0"/>
      <autoFilter ref="A6:AG106" xr:uid="{88B804A0-98E5-4C61-986E-3751A39C655D}">
        <sortState xmlns:xlrd2="http://schemas.microsoft.com/office/spreadsheetml/2017/richdata2" ref="A7:AD106">
          <sortCondition ref="A6:A106"/>
        </sortState>
      </autoFilter>
    </customSheetView>
    <customSheetView guid="{491969B3-0EFF-4DC4-A875-F7604C0814DE}" scale="90" fitToPage="1" printArea="1" showAutoFilter="1">
      <pane xSplit="8" ySplit="6" topLeftCell="U107" activePane="bottomRight" state="frozen"/>
      <selection pane="bottomRight" activeCell="Y110" sqref="Y110"/>
      <pageMargins left="0" right="0" top="0" bottom="0" header="0" footer="0"/>
      <pageSetup paperSize="8" scale="44" fitToHeight="0" orientation="landscape" verticalDpi="598" r:id="rId16"/>
      <headerFooter alignWithMargins="0"/>
      <autoFilter ref="A6:AG109" xr:uid="{1AFF5C07-C801-47E7-B44C-78F34C2105C3}">
        <sortState xmlns:xlrd2="http://schemas.microsoft.com/office/spreadsheetml/2017/richdata2" ref="A8:AG109">
          <sortCondition ref="A6:A109"/>
        </sortState>
      </autoFilter>
    </customSheetView>
    <customSheetView guid="{80A7B635-24BC-4B6F-95F9-4DAFFBA04752}" scale="90" fitToPage="1" filter="1" showAutoFilter="1">
      <pane xSplit="8" ySplit="6" topLeftCell="O7" activePane="bottomRight" state="frozen"/>
      <selection pane="bottomRight" activeCell="H7" sqref="H7"/>
      <pageMargins left="0" right="0" top="0" bottom="0" header="0" footer="0"/>
      <pageSetup paperSize="8" scale="42" fitToHeight="0" orientation="landscape" horizontalDpi="300" verticalDpi="300" r:id="rId17"/>
      <headerFooter alignWithMargins="0"/>
      <autoFilter ref="A6:AE148" xr:uid="{AA95E248-48C9-4FB6-A9DC-D1A6CF11981F}">
        <filterColumn colId="3">
          <filters>
            <filter val="1α"/>
          </filters>
        </filterColumn>
      </autoFilter>
    </customSheetView>
    <customSheetView guid="{A591B4DA-B4B3-406F-B9A6-4103B2239BB0}" scale="80" showPageBreaks="1" fitToPage="1" printArea="1" filter="1" showAutoFilter="1" topLeftCell="J200">
      <selection activeCell="R221" sqref="R221"/>
      <pageMargins left="0" right="0" top="0" bottom="0" header="0" footer="0"/>
      <pageSetup paperSize="8" scale="37" fitToHeight="0" orientation="landscape" verticalDpi="598" r:id="rId18"/>
      <headerFooter alignWithMargins="0"/>
      <autoFilter ref="A6:AK214" xr:uid="{E484DE01-C618-4F15-8A9A-3D2DF8B7A4CE}">
        <filterColumn colId="22">
          <filters>
            <filter val="Λουκάς"/>
          </filters>
        </filterColumn>
      </autoFilter>
    </customSheetView>
    <customSheetView guid="{FDC3EC62-B358-4533-A6BE-7C0F60FDB6B9}" scale="80" showPageBreaks="1" fitToPage="1" printArea="1" filter="1" showAutoFilter="1">
      <pane xSplit="7" ySplit="5" topLeftCell="H6" activePane="bottomRight" state="frozen"/>
      <selection pane="bottomRight" activeCell="R12" sqref="R12"/>
      <pageMargins left="0" right="0" top="0" bottom="0" header="0" footer="0"/>
      <pageSetup paperSize="8" scale="37" fitToHeight="0" orientation="landscape" verticalDpi="598" r:id="rId19"/>
      <headerFooter alignWithMargins="0"/>
      <autoFilter ref="A6:AJ231" xr:uid="{36293C59-304E-4ECE-8270-279C664B8799}">
        <filterColumn colId="22">
          <filters>
            <filter val="Παύλος"/>
          </filters>
        </filterColumn>
      </autoFilter>
    </customSheetView>
    <customSheetView guid="{0B93B359-179A-42EE-9C3B-C1B5078E6430}" scale="74" showPageBreaks="1" fitToPage="1" printArea="1" showAutoFilter="1">
      <pane xSplit="8" ySplit="121" topLeftCell="I1184" activePane="bottomRight" state="frozen"/>
      <selection pane="bottomRight" activeCell="G7" sqref="G7"/>
      <pageMargins left="0" right="0" top="0" bottom="0" header="0" footer="0"/>
      <pageSetup paperSize="8" scale="37" fitToHeight="0" orientation="landscape" verticalDpi="598" r:id="rId20"/>
      <headerFooter alignWithMargins="0"/>
      <autoFilter ref="A6:AJ231" xr:uid="{85062FE5-FEA7-419B-B4F7-C8B015EA6DE0}"/>
    </customSheetView>
    <customSheetView guid="{C0755A22-2CA2-4762-90F4-6F69D346F28D}" showPageBreaks="1" fitToPage="1" printArea="1" showAutoFilter="1">
      <selection activeCell="R18" sqref="R18"/>
      <pageMargins left="0" right="0" top="0" bottom="0" header="0" footer="0"/>
      <pageSetup paperSize="8" scale="31" fitToHeight="0" orientation="landscape" r:id="rId21"/>
      <headerFooter alignWithMargins="0"/>
      <autoFilter ref="A6:AM231" xr:uid="{40FC4B2C-3AE0-4869-B931-150742017A8D}"/>
    </customSheetView>
    <customSheetView guid="{C367CF3B-A67F-4906-B8DE-1C96F095182F}" scale="90" showPageBreaks="1" fitToPage="1" printArea="1" filter="1" showAutoFilter="1">
      <pane xSplit="12" ySplit="187" topLeftCell="S198" activePane="bottomRight" state="frozen"/>
      <selection pane="bottomRight" activeCell="E6" sqref="E6"/>
      <pageMargins left="0" right="0" top="0" bottom="0" header="0" footer="0"/>
      <pageSetup paperSize="8" scale="36" fitToHeight="0" orientation="landscape" r:id="rId22"/>
      <headerFooter alignWithMargins="0"/>
      <autoFilter ref="A6:AK236" xr:uid="{E428FE84-7611-45E7-9353-2556988C90AC}">
        <filterColumn colId="1">
          <filters>
            <filter val="5"/>
          </filters>
        </filterColumn>
        <filterColumn colId="22">
          <filters>
            <filter val="Λουκάς"/>
            <filter val="Ρένος"/>
          </filters>
        </filterColumn>
      </autoFilter>
    </customSheetView>
    <customSheetView guid="{CE7D661D-8B21-4686-92D3-25C2476022A5}" scale="80" showPageBreaks="1" fitToPage="1" printArea="1" showAutoFilter="1">
      <pane ySplit="186" topLeftCell="A210" activePane="bottomLeft" state="frozen"/>
      <selection pane="bottomLeft" activeCell="Q235" sqref="Q235"/>
      <pageMargins left="0" right="0" top="0" bottom="0" header="0" footer="0"/>
      <pageSetup paperSize="8" scale="37" fitToHeight="0" orientation="landscape" verticalDpi="598" r:id="rId23"/>
      <headerFooter alignWithMargins="0"/>
      <autoFilter ref="A6:AK234" xr:uid="{B30AA07F-3A78-4FD1-9439-3A6A9AFE72A3}"/>
    </customSheetView>
    <customSheetView guid="{37A8FF25-5810-44B0-80F8-925E8099AF96}" scale="80" showPageBreaks="1" fitToPage="1" printArea="1" filter="1" showAutoFilter="1" topLeftCell="L26">
      <selection activeCell="Z43" sqref="Z43"/>
      <pageMargins left="0" right="0" top="0" bottom="0" header="0" footer="0"/>
      <pageSetup paperSize="8" scale="47" fitToWidth="0" orientation="landscape" r:id="rId24"/>
      <headerFooter alignWithMargins="0"/>
      <autoFilter ref="A6:AK234" xr:uid="{C6A9614B-BD42-4491-ADBB-8BD46D745518}">
        <filterColumn colId="22">
          <filters>
            <filter val="Παύλος"/>
          </filters>
        </filterColumn>
      </autoFilter>
    </customSheetView>
    <customSheetView guid="{12D8D113-31CE-49A2-BCBE-0E7A7ABE45D2}" scale="80" showPageBreaks="1" fitToPage="1" printArea="1" filter="1" showAutoFilter="1">
      <pane xSplit="8" ySplit="34" topLeftCell="U78" activePane="bottomRight" state="frozen"/>
      <selection pane="bottomRight" activeCell="AA102" sqref="AA102"/>
      <pageMargins left="0" right="0" top="0" bottom="0" header="0" footer="0"/>
      <pageSetup paperSize="8" scale="36" fitToHeight="0" orientation="landscape" verticalDpi="598" r:id="rId25"/>
      <headerFooter alignWithMargins="0"/>
      <autoFilter ref="A6:AK234" xr:uid="{B0881AB6-75DE-4A36-BE1A-E611B9626381}">
        <filterColumn colId="22">
          <filters>
            <filter val="Φώφη"/>
          </filters>
        </filterColumn>
      </autoFilter>
    </customSheetView>
    <customSheetView guid="{8F6F9C37-668F-43C4-9F54-716DE1129842}" scale="90" showPageBreaks="1" fitToPage="1" printArea="1" filter="1" showAutoFilter="1">
      <pane xSplit="7" ySplit="5" topLeftCell="O91" activePane="bottomRight" state="frozen"/>
      <selection pane="bottomRight" activeCell="R93" sqref="R93"/>
      <pageMargins left="0" right="0" top="0" bottom="0" header="0" footer="0"/>
      <pageSetup paperSize="8" scale="36" fitToHeight="0" orientation="landscape" r:id="rId26"/>
      <headerFooter alignWithMargins="0"/>
      <autoFilter ref="A6:AK234" xr:uid="{829264A7-4661-4B6A-AA7E-78D87C4B03A6}">
        <filterColumn colId="22">
          <filters>
            <filter val="Δημήτρης"/>
          </filters>
        </filterColumn>
      </autoFilter>
    </customSheetView>
    <customSheetView guid="{5FFF4119-4B5C-4178-B1BF-DB171D63E921}" scale="80" showPageBreaks="1" fitToPage="1" printArea="1" filter="1" showAutoFilter="1" hiddenColumns="1" topLeftCell="G1">
      <selection activeCell="R93" sqref="R93"/>
      <pageMargins left="0" right="0" top="0" bottom="0" header="0" footer="0"/>
      <pageSetup paperSize="8" scale="45" fitToHeight="0" orientation="landscape" verticalDpi="598" r:id="rId27"/>
      <headerFooter alignWithMargins="0"/>
      <autoFilter ref="A6:AK234" xr:uid="{3E5775C0-588A-4EB0-820E-6B74E942F897}">
        <filterColumn colId="6">
          <filters>
            <filter val="5010602"/>
          </filters>
        </filterColumn>
      </autoFilter>
    </customSheetView>
    <customSheetView guid="{6A1EBEB7-81F8-4B9D-814C-47C83E54FB12}" scale="85" showPageBreaks="1" fitToPage="1" printArea="1" filter="1" showAutoFilter="1">
      <selection activeCell="P113" sqref="P113"/>
      <pageMargins left="0" right="0" top="0" bottom="0" header="0" footer="0"/>
      <pageSetup paperSize="8" scale="36" fitToHeight="0" orientation="landscape" verticalDpi="598" r:id="rId28"/>
      <headerFooter alignWithMargins="0"/>
      <autoFilter ref="A6:AK234" xr:uid="{5335B9EC-EC5C-414A-9B56-2F20C5A1E772}">
        <filterColumn colId="6">
          <filters>
            <filter val="5002618"/>
          </filters>
        </filterColumn>
      </autoFilter>
    </customSheetView>
    <customSheetView guid="{CE0BD460-9A4C-4D60-9A97-F7341162F644}" scale="90" showPageBreaks="1" fitToPage="1" printArea="1" showAutoFilter="1">
      <selection activeCell="H134" sqref="H134"/>
      <pageMargins left="0" right="0" top="0" bottom="0" header="0" footer="0"/>
      <pageSetup paperSize="8" scale="36" fitToHeight="0" orientation="landscape" verticalDpi="598" r:id="rId29"/>
      <headerFooter alignWithMargins="0"/>
      <autoFilter ref="A6:AK234" xr:uid="{E842C98B-5D7C-4A6B-8DF2-BB5A8CFB04A4}"/>
    </customSheetView>
    <customSheetView guid="{86EF96BE-95D5-43DD-8397-CA36F2231B5C}" showPageBreaks="1" fitToPage="1" printArea="1" filter="1" showAutoFilter="1" topLeftCell="A45">
      <pane xSplit="1" topLeftCell="I1" activePane="topRight" state="frozen"/>
      <selection pane="topRight" activeCell="R54" sqref="R54"/>
      <pageMargins left="0" right="0" top="0" bottom="0" header="0" footer="0"/>
      <pageSetup paperSize="8" scale="35" fitToHeight="0" orientation="landscape" r:id="rId30"/>
      <headerFooter alignWithMargins="0"/>
      <autoFilter ref="A6:AK234" xr:uid="{A6B926DD-2CEC-4379-97EF-F71330562158}">
        <filterColumn colId="22">
          <filters>
            <filter val="Γεωργία"/>
          </filters>
        </filterColumn>
      </autoFilter>
    </customSheetView>
    <customSheetView guid="{A7C61047-E661-4A62-A694-923E381596A0}" scale="90" showPageBreaks="1" fitToPage="1" printArea="1" showAutoFilter="1">
      <pane xSplit="10" ySplit="233" topLeftCell="K235" activePane="bottomRight" state="frozen"/>
      <selection pane="bottomRight" activeCell="Z199" sqref="Z199"/>
      <pageMargins left="0" right="0" top="0" bottom="0" header="0" footer="0"/>
      <pageSetup paperSize="8" scale="37" fitToHeight="0" orientation="landscape" horizontalDpi="300" verticalDpi="300" r:id="rId31"/>
      <headerFooter alignWithMargins="0"/>
      <autoFilter ref="A6:AK234" xr:uid="{8038C3BF-3B20-4F69-AFB2-1B961EF4498B}"/>
    </customSheetView>
    <customSheetView guid="{40407E69-3714-4438-865D-D96C0D58522E}" scale="90" showPageBreaks="1" fitToPage="1" printArea="1" filter="1" showAutoFilter="1">
      <pane xSplit="7" ySplit="5" topLeftCell="H172" activePane="bottomRight" state="frozen"/>
      <selection pane="bottomRight" activeCell="AM175" sqref="AM175"/>
      <pageMargins left="0" right="0" top="0" bottom="0" header="0" footer="0"/>
      <pageSetup paperSize="8" scale="36" fitToHeight="0" orientation="landscape" verticalDpi="598" r:id="rId32"/>
      <headerFooter alignWithMargins="0"/>
      <autoFilter ref="A6:AK234" xr:uid="{168565D8-8A17-4B2B-B52F-BF34CC19FAAE}">
        <filterColumn colId="22">
          <filters>
            <filter val="Αλέκος"/>
          </filters>
        </filterColumn>
      </autoFilter>
    </customSheetView>
    <customSheetView guid="{0E7E0B34-1ABD-4ABF-85EA-BE1FE57F29C5}" showPageBreaks="1" fitToPage="1" printArea="1" filter="1" showAutoFilter="1" topLeftCell="I1">
      <pane ySplit="218" topLeftCell="A238" activePane="bottomLeft" state="frozen"/>
      <selection pane="bottomLeft" activeCell="R35" sqref="R35"/>
      <pageMargins left="0" right="0" top="0" bottom="0" header="0" footer="0"/>
      <pageSetup paperSize="8" scale="36" fitToHeight="0" orientation="landscape" verticalDpi="598" r:id="rId33"/>
      <headerFooter alignWithMargins="0"/>
      <autoFilter ref="A6:AN219" xr:uid="{8707CB1C-C952-4493-956C-2819AC0934E1}">
        <filterColumn colId="9">
          <filters>
            <filter val="Θήρα"/>
          </filters>
        </filterColumn>
      </autoFilter>
    </customSheetView>
  </customSheetViews>
  <pageMargins left="0.19685039370078741" right="0.19685039370078741" top="0.43307086614173229" bottom="0.51181102362204722" header="0.43307086614173229" footer="0.51181102362204722"/>
  <pageSetup paperSize="8" scale="50" fitToHeight="0" orientation="landscape" r:id="rId34"/>
  <headerFooter alignWithMargins="0"/>
  <legacyDrawing r:id="rId3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C022269F3B614B8615B363E9AC9701" ma:contentTypeVersion="3" ma:contentTypeDescription="Create a new document." ma:contentTypeScope="" ma:versionID="a43c1661d4bf38444e19c829b0cf9122">
  <xsd:schema xmlns:xsd="http://www.w3.org/2001/XMLSchema" xmlns:xs="http://www.w3.org/2001/XMLSchema" xmlns:p="http://schemas.microsoft.com/office/2006/metadata/properties" xmlns:ns3="3e134ac3-841a-4e70-b54e-f12d560f360f" targetNamespace="http://schemas.microsoft.com/office/2006/metadata/properties" ma:root="true" ma:fieldsID="8af93d76d261870315dc6c7a53a2ea2c" ns3:_="">
    <xsd:import namespace="3e134ac3-841a-4e70-b54e-f12d560f360f"/>
    <xsd:element name="properties">
      <xsd:complexType>
        <xsd:sequence>
          <xsd:element name="documentManagement">
            <xsd:complexType>
              <xsd:all>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34ac3-841a-4e70-b54e-f12d560f36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FB5E25-7025-4B44-882F-5BF7C2E5AF18}">
  <ds:schemaRefs>
    <ds:schemaRef ds:uri="http://schemas.microsoft.com/sharepoint/v3/contenttype/forms"/>
  </ds:schemaRefs>
</ds:datastoreItem>
</file>

<file path=customXml/itemProps2.xml><?xml version="1.0" encoding="utf-8"?>
<ds:datastoreItem xmlns:ds="http://schemas.openxmlformats.org/officeDocument/2006/customXml" ds:itemID="{2D397063-3D3D-47E3-9610-2399C89C0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134ac3-841a-4e70-b54e-f12d560f36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514A61-E7EE-4314-937B-FF7937F524E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2</vt:i4>
      </vt:variant>
    </vt:vector>
  </HeadingPairs>
  <TitlesOfParts>
    <vt:vector size="4" baseType="lpstr">
      <vt:lpstr>Φύλλο1</vt:lpstr>
      <vt:lpstr>ΠΕΠ 2021-2027</vt:lpstr>
      <vt:lpstr>'ΠΕΠ 2021-2027'!Print_Area</vt:lpstr>
      <vt:lpstr>'ΠΕΠ 2021-2027'!Print_Titles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ΒΕΛΟΥΔΟΣ ΜΑΝΘΟΣ</dc:creator>
  <cp:keywords/>
  <dc:description/>
  <cp:lastModifiedBy>ΑΡΑΓΙΑΝΝΗΣ ΒΑΓΓΕΛΗΣ</cp:lastModifiedBy>
  <cp:revision/>
  <dcterms:created xsi:type="dcterms:W3CDTF">2017-11-16T07:23:15Z</dcterms:created>
  <dcterms:modified xsi:type="dcterms:W3CDTF">2025-08-07T07:42:40Z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f5750ef2-e531-43b3-bf35-012025db7928</vt:lpwstr>
  </property>
  <property fmtid="{D5CDD505-2E9C-101B-9397-08002B2CF9AE}" pid="3" name="ContentTypeId">
    <vt:lpwstr>0x01010093C022269F3B614B8615B363E9AC9701</vt:lpwstr>
  </property>
</Properties>
</file>